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383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<sst xmlns="http://schemas.openxmlformats.org/spreadsheetml/2006/main" count="257" uniqueCount="136">
  <si>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</si>
  <si>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</si>
  <si>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</si>
  <si>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</si>
  <si>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</si>
  <si>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</si>
  <si>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</si>
  <si>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</si>
  <si>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</si>
  <si>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</si>
  <si>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TRANSPORT  ALLOWANCE</t>
  </si>
  <si>
    <t>DA ON TRANSPORT  ALL0W.</t>
  </si>
  <si>
    <t>HOUSE RENT ALLOWANCE/ D.HRA</t>
  </si>
  <si>
    <t>LS  &amp; PC (PROJECT KVs)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</si>
  <si>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</si>
  <si>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</si>
  <si>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</si>
  <si>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</si>
  <si>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</si>
  <si>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</si>
  <si>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</si>
  <si>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</si>
  <si>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</si>
  <si>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</si>
  <si>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</si>
  <si>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</si>
  <si>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</si>
  <si>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</si>
  <si>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</si>
  <si>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</si>
  <si>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</si>
  <si>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</si>
  <si>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</si>
  <si>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</si>
  <si>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</si>
  <si>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</si>
  <si>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</si>
  <si>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</si>
  <si>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</si>
  <si>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</si>
  <si>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</si>
  <si>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</si>
  <si>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</si>
  <si>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</si>
  <si>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CGHS RECOVERY</t>
  </si>
  <si>
    <t>TOTAL DEDUCTIONS</t>
  </si>
  <si>
    <t>NET  SALARY</t>
  </si>
  <si>
    <t>0</t>
  </si>
  <si>
    <t>REC. OF OVERPAYMENT 
(Pay &amp; Allowance)</t>
  </si>
  <si>
    <t>Mr. Navratan Mittal</t>
  </si>
  <si>
    <t>PRINCIPAL</t>
  </si>
  <si>
    <t>VACANT</t>
  </si>
  <si>
    <t>PGT(Chemistry)</t>
  </si>
  <si>
    <t>Md. Ali Ahmed</t>
  </si>
  <si>
    <t>PGT(English)</t>
  </si>
  <si>
    <t>Mr. Vijay Shankar</t>
  </si>
  <si>
    <t>PGT(Economics)</t>
  </si>
  <si>
    <t>PGT(History)</t>
  </si>
  <si>
    <t>PGT(Hindi)</t>
  </si>
  <si>
    <t>PGT(Commerce)</t>
  </si>
  <si>
    <t>Md. Javed Akhtar</t>
  </si>
  <si>
    <t>PGT(Biology)</t>
  </si>
  <si>
    <t>Mr. Ajay Kumar</t>
  </si>
  <si>
    <t>PGT(Physics)</t>
  </si>
  <si>
    <t>PGT(Maths)</t>
  </si>
  <si>
    <t>Mr. Rajesh Ray Samtani</t>
  </si>
  <si>
    <t>TGT(Maths)</t>
  </si>
  <si>
    <t>TGT(English)</t>
  </si>
  <si>
    <t>TGT(Science)</t>
  </si>
  <si>
    <t>TGT(Soc. Science)</t>
  </si>
  <si>
    <t>TGT(Sanskrit)</t>
  </si>
  <si>
    <t>TGT(P&amp;HE)</t>
  </si>
  <si>
    <t>TGT (WE)</t>
  </si>
  <si>
    <t>TGT(AE)</t>
  </si>
  <si>
    <t>TGT(Librarian)</t>
  </si>
  <si>
    <t>Head Mistress</t>
  </si>
  <si>
    <t>PRT</t>
  </si>
  <si>
    <t>Mrs. Deepamoni Das</t>
  </si>
  <si>
    <t>Mrs. Sunita Gogoi</t>
  </si>
  <si>
    <t>Mrs. Jayanti Singha</t>
  </si>
  <si>
    <t>PRT(Music)</t>
  </si>
  <si>
    <t>Mr. Sandeep Sinha</t>
  </si>
  <si>
    <t>SSA</t>
  </si>
  <si>
    <t>JSA</t>
  </si>
  <si>
    <t>Mr. Abdul Mozid</t>
  </si>
  <si>
    <t>Sub-Staff</t>
  </si>
  <si>
    <t>Mr. Dimbeshwar Bora</t>
  </si>
  <si>
    <t>Mr. Rebo Kant Borah</t>
  </si>
  <si>
    <t>PGT(Comp. Sci.)</t>
  </si>
  <si>
    <t>Total</t>
  </si>
  <si>
    <t>Prepared By:</t>
  </si>
  <si>
    <t>Checked By:</t>
  </si>
  <si>
    <t>Principal</t>
  </si>
  <si>
    <t>Mr. Sandeep Sinha, SSA</t>
  </si>
  <si>
    <t>Mrs. Renu Phukan</t>
  </si>
  <si>
    <t>Mr. Akash Kumar Verma</t>
  </si>
  <si>
    <t>Ms. Sharddha Namdev</t>
  </si>
  <si>
    <t>Mr. Hukmaram</t>
  </si>
  <si>
    <t>Mr. Diwakar Singh Verma</t>
  </si>
  <si>
    <t>Mr. Hansh Raj Jaiswal</t>
  </si>
  <si>
    <t>Mr. Madan Lal Patel</t>
  </si>
  <si>
    <t>Mr. Subrata Mondal</t>
  </si>
  <si>
    <t>TGT(Hindi)</t>
  </si>
  <si>
    <t>Mr. Shiojee Prasad</t>
  </si>
  <si>
    <t>PGT (Geography)</t>
  </si>
  <si>
    <t>Mr. Ashok Kumar Soni</t>
  </si>
  <si>
    <t>Mrs. Alka Kanwar</t>
  </si>
  <si>
    <t>G.P.F.  CONTRIBUTION</t>
  </si>
  <si>
    <t>CPF-CONTRIBUTION (MGT SHARE)</t>
  </si>
  <si>
    <t>CPF-CONTRIBUTION (OWN SHARE)</t>
  </si>
  <si>
    <t>NATIONAL  PENSION SCHEME 
(OWN SHARE)</t>
  </si>
  <si>
    <t>NATIONAL PENSION SCHEME 
(MGT SHARE)</t>
  </si>
  <si>
    <t>NATIONAL PENSION SCHEME
(MGT SHARE)</t>
  </si>
  <si>
    <t>Mr. Sanjay Kumar Pal</t>
  </si>
  <si>
    <t>Mr. Dipanker Gautam</t>
  </si>
  <si>
    <t>Mrs. Suman Gupta</t>
  </si>
  <si>
    <t>Mr. Sanjay Kumar Bunker</t>
  </si>
  <si>
    <t>Ms. Ravita</t>
  </si>
  <si>
    <t>Ms. Kavita Rani</t>
  </si>
  <si>
    <t>Ms. Neha</t>
  </si>
  <si>
    <t>Mr.Nand Kishor Pingoliya</t>
  </si>
  <si>
    <t>DEARNESS ALLOW</t>
  </si>
  <si>
    <t>Mr. Janak Raj</t>
  </si>
  <si>
    <t>Mr. Prince Ravi</t>
  </si>
  <si>
    <t>Mrs. Poonam Dullar</t>
  </si>
  <si>
    <t>Mrs. Alka Kanwar, PGT (Commerce)</t>
  </si>
  <si>
    <t>One Day Salary</t>
  </si>
  <si>
    <t>No. of Days of Contribution</t>
  </si>
  <si>
    <t>NET CONT.</t>
  </si>
  <si>
    <t>TOTAL</t>
  </si>
  <si>
    <t>S. No.</t>
  </si>
  <si>
    <t>GPF Advance Recovery 19/30 Installment.</t>
  </si>
  <si>
    <t xml:space="preserve">Pay Bill April-2020
Remarks </t>
  </si>
  <si>
    <t>OTHER DEDUCTIONS (IF ANY)</t>
  </si>
  <si>
    <t>CONTRIBUTION TO PM CARES FUND</t>
  </si>
  <si>
    <t>Passed for payment for Rs: 25,27,488/-(Rupees Twenty Five Lakh Twenty Seven Thousand Four Hundred Eighty Eight Only) Towards Salary for the month of April-2020.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</si>
</sst>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0.0"/>
    <numFmt numFmtId="181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10"/>
      <name val="Times New Roman"/>
      <family val="1"/>
    </font>
    <font>
      <sz val="11"/>
      <name val="Calibri"/>
      <family val="2"/>
    </font>
    <font>
      <b/>
      <sz val="18"/>
      <color indexed="60"/>
      <name val="Times New Roman"/>
      <family val="1"/>
    </font>
    <font>
      <sz val="14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rgb="FFFF0000"/>
      <name val="Times New Roman"/>
      <family val="1"/>
    </font>
    <font>
      <b/>
      <sz val="18"/>
      <color rgb="FFC00000"/>
      <name val="Times New Roman"/>
      <family val="1"/>
    </font>
    <font>
      <sz val="14"/>
      <color rgb="FFFF0000"/>
      <name val="Times New Roman"/>
      <family val="1"/>
    </font>
    <font>
      <sz val="1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left" vertical="center"/>
    </xf>
    <xf numFmtId="0" fontId="59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59" fillId="0" borderId="0" xfId="0" applyFont="1" applyFill="1" applyAlignment="1">
      <alignment horizontal="left" vertical="center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 vertical="center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left" vertical="center"/>
    </xf>
    <xf numFmtId="1" fontId="5" fillId="0" borderId="0" xfId="0" applyNumberFormat="1" applyFont="1" applyFill="1" applyBorder="1" applyAlignment="1">
      <alignment vertical="center" wrapText="1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1" fontId="65" fillId="0" borderId="10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1" fontId="66" fillId="0" borderId="10" xfId="0" applyNumberFormat="1" applyFont="1" applyBorder="1" applyAlignment="1">
      <alignment horizontal="right" vertical="center" wrapText="1"/>
    </xf>
    <xf numFmtId="0" fontId="63" fillId="0" borderId="0" xfId="0" applyFont="1" applyFill="1" applyAlignment="1">
      <alignment horizontal="left" vertical="center"/>
    </xf>
    <xf numFmtId="0" fontId="67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5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1" fontId="65" fillId="33" borderId="10" xfId="0" applyNumberFormat="1" applyFont="1" applyFill="1" applyBorder="1" applyAlignment="1">
      <alignment horizontal="right" vertical="center" wrapText="1"/>
    </xf>
    <xf numFmtId="0" fontId="6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63" fillId="0" borderId="0" xfId="0" applyFont="1" applyFill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1"/>
  <sheetViews>
    <sheetView tabSelected="1" view="pageBreakPreview" zoomScale="70" zoomScaleNormal="85" zoomScaleSheetLayoutView="70" zoomScalePageLayoutView="0" workbookViewId="0" topLeftCell="A1">
      <pane xSplit="4" ySplit="1" topLeftCell="AR2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40" sqref="C40"/>
    </sheetView>
  </sheetViews>
  <sheetFormatPr defaultColWidth="9.140625" defaultRowHeight="15"/>
  <cols>
    <col min="1" max="1" width="9.00390625" style="3" bestFit="1" customWidth="1"/>
    <col min="2" max="2" width="10.57421875" style="2" bestFit="1" customWidth="1"/>
    <col min="3" max="3" width="43.57421875" style="1" bestFit="1" customWidth="1"/>
    <col min="4" max="4" width="40.140625" style="1" customWidth="1"/>
    <col min="5" max="5" width="5.421875" style="44" bestFit="1" customWidth="1"/>
    <col min="6" max="6" width="4.8515625" style="1" customWidth="1"/>
    <col min="7" max="7" width="5.421875" style="1" customWidth="1"/>
    <col min="8" max="8" width="7.8515625" style="1" bestFit="1" customWidth="1"/>
    <col min="9" max="9" width="14.57421875" style="1" bestFit="1" customWidth="1"/>
    <col min="10" max="10" width="4.140625" style="1" customWidth="1"/>
    <col min="11" max="11" width="12.8515625" style="1" bestFit="1" customWidth="1"/>
    <col min="12" max="12" width="10.57421875" style="1" bestFit="1" customWidth="1"/>
    <col min="13" max="13" width="13.140625" style="1" bestFit="1" customWidth="1"/>
    <col min="14" max="14" width="10.57421875" style="1" bestFit="1" customWidth="1"/>
    <col min="15" max="15" width="12.8515625" style="38" bestFit="1" customWidth="1"/>
    <col min="16" max="16" width="10.57421875" style="1" bestFit="1" customWidth="1"/>
    <col min="17" max="17" width="9.140625" style="1" bestFit="1" customWidth="1"/>
    <col min="18" max="19" width="4.28125" style="1" bestFit="1" customWidth="1"/>
    <col min="20" max="20" width="6.57421875" style="1" bestFit="1" customWidth="1"/>
    <col min="21" max="21" width="12.8515625" style="1" bestFit="1" customWidth="1"/>
    <col min="22" max="25" width="4.28125" style="1" bestFit="1" customWidth="1"/>
    <col min="26" max="27" width="10.57421875" style="1" bestFit="1" customWidth="1"/>
    <col min="28" max="28" width="4.28125" style="1" bestFit="1" customWidth="1"/>
    <col min="29" max="29" width="14.57421875" style="4" bestFit="1" customWidth="1"/>
    <col min="30" max="30" width="12.8515625" style="1" bestFit="1" customWidth="1"/>
    <col min="31" max="31" width="8.7109375" style="1" bestFit="1" customWidth="1"/>
    <col min="32" max="32" width="10.57421875" style="33" bestFit="1" customWidth="1"/>
    <col min="33" max="33" width="9.421875" style="1" customWidth="1"/>
    <col min="34" max="35" width="12.8515625" style="1" bestFit="1" customWidth="1"/>
    <col min="36" max="38" width="4.00390625" style="1" bestFit="1" customWidth="1"/>
    <col min="39" max="39" width="6.7109375" style="1" bestFit="1" customWidth="1"/>
    <col min="40" max="40" width="4.00390625" style="1" bestFit="1" customWidth="1"/>
    <col min="41" max="41" width="11.00390625" style="1" bestFit="1" customWidth="1"/>
    <col min="42" max="42" width="7.00390625" style="1" bestFit="1" customWidth="1"/>
    <col min="43" max="43" width="12.8515625" style="1" bestFit="1" customWidth="1"/>
    <col min="44" max="44" width="11.00390625" style="1" bestFit="1" customWidth="1"/>
    <col min="45" max="45" width="4.7109375" style="1" bestFit="1" customWidth="1"/>
    <col min="46" max="46" width="10.7109375" style="1" bestFit="1" customWidth="1"/>
    <col min="47" max="47" width="10.57421875" style="1" bestFit="1" customWidth="1"/>
    <col min="48" max="51" width="4.00390625" style="1" bestFit="1" customWidth="1"/>
    <col min="52" max="52" width="8.7109375" style="33" bestFit="1" customWidth="1"/>
    <col min="53" max="53" width="10.57421875" style="1" bestFit="1" customWidth="1"/>
    <col min="54" max="56" width="4.28125" style="1" bestFit="1" customWidth="1"/>
    <col min="57" max="57" width="10.57421875" style="1" bestFit="1" customWidth="1"/>
    <col min="58" max="58" width="4.28125" style="1" bestFit="1" customWidth="1"/>
    <col min="59" max="59" width="4.00390625" style="1" bestFit="1" customWidth="1"/>
    <col min="60" max="60" width="12.8515625" style="4" bestFit="1" customWidth="1"/>
    <col min="61" max="61" width="14.57421875" style="4" bestFit="1" customWidth="1"/>
    <col min="62" max="62" width="47.140625" style="24" customWidth="1"/>
    <col min="63" max="16384" width="9.140625" style="1" customWidth="1"/>
  </cols>
  <sheetData>
    <row r="1" spans="1:62" s="5" customFormat="1" ht="231">
      <c r="A1" s="6" t="s">
        <v>0</v>
      </c>
      <c r="B1" s="14" t="s">
        <v>1</v>
      </c>
      <c r="C1" s="6" t="s">
        <v>2</v>
      </c>
      <c r="D1" s="6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121</v>
      </c>
      <c r="L1" s="14" t="s">
        <v>10</v>
      </c>
      <c r="M1" s="14" t="s">
        <v>11</v>
      </c>
      <c r="N1" s="14" t="s">
        <v>12</v>
      </c>
      <c r="O1" s="14" t="s">
        <v>112</v>
      </c>
      <c r="P1" s="14" t="s">
        <v>14</v>
      </c>
      <c r="Q1" s="14" t="s">
        <v>15</v>
      </c>
      <c r="R1" s="14" t="s">
        <v>18</v>
      </c>
      <c r="S1" s="14" t="s">
        <v>20</v>
      </c>
      <c r="T1" s="14" t="s">
        <v>21</v>
      </c>
      <c r="U1" s="14" t="s">
        <v>22</v>
      </c>
      <c r="V1" s="14" t="s">
        <v>23</v>
      </c>
      <c r="W1" s="14" t="s">
        <v>24</v>
      </c>
      <c r="X1" s="14" t="s">
        <v>19</v>
      </c>
      <c r="Y1" s="14" t="s">
        <v>16</v>
      </c>
      <c r="Z1" s="14" t="s">
        <v>13</v>
      </c>
      <c r="AA1" s="14" t="s">
        <v>25</v>
      </c>
      <c r="AB1" s="14" t="s">
        <v>17</v>
      </c>
      <c r="AC1" s="14" t="s">
        <v>26</v>
      </c>
      <c r="AD1" s="14" t="s">
        <v>27</v>
      </c>
      <c r="AE1" s="14" t="s">
        <v>28</v>
      </c>
      <c r="AF1" s="14" t="s">
        <v>29</v>
      </c>
      <c r="AG1" s="14" t="s">
        <v>30</v>
      </c>
      <c r="AH1" s="15" t="s">
        <v>110</v>
      </c>
      <c r="AI1" s="15" t="s">
        <v>111</v>
      </c>
      <c r="AJ1" s="14" t="s">
        <v>31</v>
      </c>
      <c r="AK1" s="14" t="s">
        <v>32</v>
      </c>
      <c r="AL1" s="14" t="s">
        <v>33</v>
      </c>
      <c r="AM1" s="14" t="s">
        <v>34</v>
      </c>
      <c r="AN1" s="14" t="s">
        <v>33</v>
      </c>
      <c r="AO1" s="14" t="s">
        <v>134</v>
      </c>
      <c r="AP1" s="14" t="s">
        <v>35</v>
      </c>
      <c r="AQ1" s="14" t="s">
        <v>107</v>
      </c>
      <c r="AR1" s="14" t="s">
        <v>36</v>
      </c>
      <c r="AS1" s="14" t="s">
        <v>37</v>
      </c>
      <c r="AT1" s="14" t="s">
        <v>109</v>
      </c>
      <c r="AU1" s="15" t="s">
        <v>108</v>
      </c>
      <c r="AV1" s="14" t="s">
        <v>38</v>
      </c>
      <c r="AW1" s="14" t="s">
        <v>33</v>
      </c>
      <c r="AX1" s="14" t="s">
        <v>39</v>
      </c>
      <c r="AY1" s="14" t="s">
        <v>33</v>
      </c>
      <c r="AZ1" s="14" t="s">
        <v>40</v>
      </c>
      <c r="BA1" s="15" t="s">
        <v>13</v>
      </c>
      <c r="BB1" s="14" t="s">
        <v>41</v>
      </c>
      <c r="BC1" s="14" t="s">
        <v>42</v>
      </c>
      <c r="BD1" s="14" t="s">
        <v>43</v>
      </c>
      <c r="BE1" s="14" t="s">
        <v>48</v>
      </c>
      <c r="BF1" s="14" t="s">
        <v>44</v>
      </c>
      <c r="BG1" s="14" t="s">
        <v>133</v>
      </c>
      <c r="BH1" s="14" t="s">
        <v>45</v>
      </c>
      <c r="BI1" s="14" t="s">
        <v>46</v>
      </c>
      <c r="BJ1" s="39" t="s">
        <v>132</v>
      </c>
    </row>
    <row r="2" spans="1:62" s="17" customFormat="1" ht="22.5">
      <c r="A2" s="17">
        <v>1</v>
      </c>
      <c r="B2" s="17">
        <v>54750</v>
      </c>
      <c r="C2" s="21" t="s">
        <v>49</v>
      </c>
      <c r="D2" s="21" t="s">
        <v>50</v>
      </c>
      <c r="E2" s="17">
        <v>12</v>
      </c>
      <c r="F2" s="17">
        <v>1</v>
      </c>
      <c r="G2" s="17">
        <v>1</v>
      </c>
      <c r="H2" s="17">
        <v>30</v>
      </c>
      <c r="I2" s="17">
        <v>83600</v>
      </c>
      <c r="J2" s="17">
        <v>0</v>
      </c>
      <c r="K2" s="17">
        <f>ROUND(I2*0.17,0)</f>
        <v>14212</v>
      </c>
      <c r="L2" s="17">
        <v>3600</v>
      </c>
      <c r="M2" s="17">
        <f>ROUND(L2*17/100,0)</f>
        <v>612</v>
      </c>
      <c r="N2" s="17">
        <v>0</v>
      </c>
      <c r="O2" s="31">
        <f>ROUND((I2+K2)*0.1,0)</f>
        <v>9781</v>
      </c>
      <c r="P2" s="17">
        <v>0</v>
      </c>
      <c r="Q2" s="17">
        <v>0</v>
      </c>
      <c r="R2" s="17">
        <v>0</v>
      </c>
      <c r="S2" s="17">
        <v>0</v>
      </c>
      <c r="T2" s="17">
        <v>0</v>
      </c>
      <c r="U2" s="17">
        <v>8360</v>
      </c>
      <c r="V2" s="17">
        <v>0</v>
      </c>
      <c r="W2" s="17">
        <v>0</v>
      </c>
      <c r="X2" s="17">
        <v>0</v>
      </c>
      <c r="Y2" s="17">
        <v>0</v>
      </c>
      <c r="Z2" s="17">
        <v>0</v>
      </c>
      <c r="AA2" s="17">
        <v>3400</v>
      </c>
      <c r="AB2" s="17">
        <v>0</v>
      </c>
      <c r="AC2" s="17">
        <f>SUM(I2:AB2)</f>
        <v>123565</v>
      </c>
      <c r="AD2" s="17">
        <v>10000</v>
      </c>
      <c r="AE2" s="17">
        <v>208</v>
      </c>
      <c r="AF2" s="17">
        <v>825</v>
      </c>
      <c r="AG2" s="17">
        <v>0</v>
      </c>
      <c r="AH2" s="17">
        <f>O2</f>
        <v>9781</v>
      </c>
      <c r="AI2" s="17">
        <f>O2</f>
        <v>9781</v>
      </c>
      <c r="AJ2" s="17">
        <v>0</v>
      </c>
      <c r="AK2" s="17">
        <v>0</v>
      </c>
      <c r="AL2" s="17">
        <v>0</v>
      </c>
      <c r="AM2" s="17">
        <v>0</v>
      </c>
      <c r="AN2" s="17">
        <v>0</v>
      </c>
      <c r="AO2" s="31">
        <v>2787</v>
      </c>
      <c r="AP2" s="17">
        <v>0</v>
      </c>
      <c r="AQ2" s="17">
        <v>0</v>
      </c>
      <c r="AR2" s="17">
        <v>0</v>
      </c>
      <c r="AS2" s="17" t="s">
        <v>47</v>
      </c>
      <c r="AT2" s="17">
        <v>0</v>
      </c>
      <c r="AU2" s="17">
        <f>P2</f>
        <v>0</v>
      </c>
      <c r="AV2" s="17">
        <v>0</v>
      </c>
      <c r="AW2" s="17">
        <v>0</v>
      </c>
      <c r="AX2" s="17">
        <v>0</v>
      </c>
      <c r="AY2" s="17">
        <v>0</v>
      </c>
      <c r="AZ2" s="17">
        <v>120</v>
      </c>
      <c r="BA2" s="17">
        <f>Z2</f>
        <v>0</v>
      </c>
      <c r="BB2" s="17">
        <v>0</v>
      </c>
      <c r="BC2" s="17">
        <v>0</v>
      </c>
      <c r="BD2" s="17">
        <v>0</v>
      </c>
      <c r="BE2" s="17">
        <v>0</v>
      </c>
      <c r="BF2" s="17">
        <v>0</v>
      </c>
      <c r="BG2" s="17">
        <v>0</v>
      </c>
      <c r="BH2" s="17">
        <f>SUM(AD2:BG2)</f>
        <v>33502</v>
      </c>
      <c r="BI2" s="17">
        <f>SUM(AC2-BH2)</f>
        <v>90063</v>
      </c>
      <c r="BJ2" s="7"/>
    </row>
    <row r="3" spans="1:62" s="17" customFormat="1" ht="22.5">
      <c r="A3" s="17">
        <v>2</v>
      </c>
      <c r="B3" s="17">
        <v>82272</v>
      </c>
      <c r="C3" s="21" t="s">
        <v>123</v>
      </c>
      <c r="D3" s="21" t="s">
        <v>52</v>
      </c>
      <c r="E3" s="17">
        <v>8</v>
      </c>
      <c r="F3" s="17">
        <v>1</v>
      </c>
      <c r="G3" s="17">
        <v>1</v>
      </c>
      <c r="H3" s="17">
        <v>30</v>
      </c>
      <c r="I3" s="17">
        <v>47600</v>
      </c>
      <c r="J3" s="17">
        <v>0</v>
      </c>
      <c r="K3" s="17">
        <f aca="true" t="shared" si="0" ref="K3:K43">ROUND(I3*0.17,0)</f>
        <v>8092</v>
      </c>
      <c r="L3" s="17">
        <v>1800</v>
      </c>
      <c r="M3" s="17">
        <f aca="true" t="shared" si="1" ref="M3:M43">ROUND(L3*17/100,0)</f>
        <v>306</v>
      </c>
      <c r="N3" s="17">
        <v>0</v>
      </c>
      <c r="O3" s="31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4760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2700</v>
      </c>
      <c r="AB3" s="17">
        <v>0</v>
      </c>
      <c r="AC3" s="17">
        <f>SUM(I3:AB3)</f>
        <v>65258</v>
      </c>
      <c r="AD3" s="17">
        <v>0</v>
      </c>
      <c r="AE3" s="17">
        <v>208</v>
      </c>
      <c r="AF3" s="17">
        <v>790</v>
      </c>
      <c r="AG3" s="17">
        <v>0</v>
      </c>
      <c r="AH3" s="17">
        <f>O3</f>
        <v>0</v>
      </c>
      <c r="AI3" s="17">
        <f>O3</f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31">
        <v>1587</v>
      </c>
      <c r="AP3" s="17">
        <v>0</v>
      </c>
      <c r="AQ3" s="17">
        <v>0</v>
      </c>
      <c r="AR3" s="17">
        <v>0</v>
      </c>
      <c r="AS3" s="17" t="s">
        <v>47</v>
      </c>
      <c r="AT3" s="17">
        <v>0</v>
      </c>
      <c r="AU3" s="17">
        <f>P3</f>
        <v>0</v>
      </c>
      <c r="AV3" s="17">
        <v>0</v>
      </c>
      <c r="AW3" s="17">
        <v>0</v>
      </c>
      <c r="AX3" s="17">
        <v>0</v>
      </c>
      <c r="AY3" s="17">
        <v>0</v>
      </c>
      <c r="AZ3" s="17">
        <v>60</v>
      </c>
      <c r="BA3" s="17">
        <f>Z3</f>
        <v>0</v>
      </c>
      <c r="BB3" s="17">
        <v>0</v>
      </c>
      <c r="BC3" s="17">
        <v>0</v>
      </c>
      <c r="BD3" s="17">
        <v>0</v>
      </c>
      <c r="BE3" s="17">
        <v>0</v>
      </c>
      <c r="BF3" s="17">
        <v>0</v>
      </c>
      <c r="BG3" s="17">
        <v>0</v>
      </c>
      <c r="BH3" s="17">
        <f>SUM(AD3:BG3)</f>
        <v>2645</v>
      </c>
      <c r="BI3" s="17">
        <f>SUM(AC3-BH3)</f>
        <v>62613</v>
      </c>
      <c r="BJ3" s="7"/>
    </row>
    <row r="4" spans="1:62" s="17" customFormat="1" ht="22.5">
      <c r="A4" s="17">
        <v>3</v>
      </c>
      <c r="B4" s="17">
        <v>44184</v>
      </c>
      <c r="C4" s="21" t="s">
        <v>53</v>
      </c>
      <c r="D4" s="21" t="s">
        <v>54</v>
      </c>
      <c r="E4" s="17">
        <v>8</v>
      </c>
      <c r="F4" s="17">
        <v>1</v>
      </c>
      <c r="G4" s="17">
        <v>1</v>
      </c>
      <c r="H4" s="17">
        <v>30</v>
      </c>
      <c r="I4" s="17">
        <v>66000</v>
      </c>
      <c r="J4" s="17">
        <v>0</v>
      </c>
      <c r="K4" s="17">
        <f t="shared" si="0"/>
        <v>11220</v>
      </c>
      <c r="L4" s="17">
        <v>1800</v>
      </c>
      <c r="M4" s="17">
        <f t="shared" si="1"/>
        <v>306</v>
      </c>
      <c r="N4" s="17">
        <v>0</v>
      </c>
      <c r="O4" s="31">
        <f>ROUND((I4+K4)*0.1,0)</f>
        <v>7722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6600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2700</v>
      </c>
      <c r="AB4" s="17">
        <v>0</v>
      </c>
      <c r="AC4" s="17">
        <f aca="true" t="shared" si="2" ref="AC4:AC12">SUM(I4:AB4)</f>
        <v>96348</v>
      </c>
      <c r="AD4" s="17">
        <v>7000</v>
      </c>
      <c r="AE4" s="17">
        <v>208</v>
      </c>
      <c r="AF4" s="17">
        <v>790</v>
      </c>
      <c r="AG4" s="17">
        <v>0</v>
      </c>
      <c r="AH4" s="17">
        <f aca="true" t="shared" si="3" ref="AH4:AH9">O4</f>
        <v>7722</v>
      </c>
      <c r="AI4" s="17">
        <f aca="true" t="shared" si="4" ref="AI4:AI9">O4</f>
        <v>7722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31">
        <v>2200</v>
      </c>
      <c r="AP4" s="17">
        <v>0</v>
      </c>
      <c r="AQ4" s="17">
        <v>0</v>
      </c>
      <c r="AR4" s="17">
        <v>0</v>
      </c>
      <c r="AS4" s="17" t="s">
        <v>47</v>
      </c>
      <c r="AT4" s="17">
        <v>0</v>
      </c>
      <c r="AU4" s="17">
        <f aca="true" t="shared" si="5" ref="AU4:AU12">P4</f>
        <v>0</v>
      </c>
      <c r="AV4" s="17">
        <v>0</v>
      </c>
      <c r="AW4" s="17">
        <v>0</v>
      </c>
      <c r="AX4" s="17">
        <v>0</v>
      </c>
      <c r="AY4" s="17">
        <v>0</v>
      </c>
      <c r="AZ4" s="17">
        <v>60</v>
      </c>
      <c r="BA4" s="17">
        <f aca="true" t="shared" si="6" ref="BA4:BA12">Z4</f>
        <v>0</v>
      </c>
      <c r="BB4" s="17">
        <v>0</v>
      </c>
      <c r="BC4" s="17">
        <v>0</v>
      </c>
      <c r="BD4" s="17">
        <v>0</v>
      </c>
      <c r="BE4" s="17">
        <v>0</v>
      </c>
      <c r="BF4" s="17">
        <v>0</v>
      </c>
      <c r="BG4" s="17">
        <v>0</v>
      </c>
      <c r="BH4" s="17">
        <f aca="true" t="shared" si="7" ref="BH4:BH12">SUM(AD4:BG4)</f>
        <v>25702</v>
      </c>
      <c r="BI4" s="17">
        <f aca="true" t="shared" si="8" ref="BI4:BI12">SUM(AC4-BH4)</f>
        <v>70646</v>
      </c>
      <c r="BJ4" s="7"/>
    </row>
    <row r="5" spans="1:62" s="31" customFormat="1" ht="22.5">
      <c r="A5" s="17">
        <v>4</v>
      </c>
      <c r="B5" s="17">
        <v>45466</v>
      </c>
      <c r="C5" s="21" t="s">
        <v>55</v>
      </c>
      <c r="D5" s="21" t="s">
        <v>88</v>
      </c>
      <c r="E5" s="17">
        <v>8</v>
      </c>
      <c r="F5" s="17">
        <v>1</v>
      </c>
      <c r="G5" s="17">
        <v>1</v>
      </c>
      <c r="H5" s="17">
        <v>30</v>
      </c>
      <c r="I5" s="17">
        <v>68000</v>
      </c>
      <c r="J5" s="17">
        <v>0</v>
      </c>
      <c r="K5" s="17">
        <f t="shared" si="0"/>
        <v>11560</v>
      </c>
      <c r="L5" s="17">
        <v>1800</v>
      </c>
      <c r="M5" s="17">
        <f t="shared" si="1"/>
        <v>306</v>
      </c>
      <c r="N5" s="17">
        <v>0</v>
      </c>
      <c r="O5" s="31">
        <f>ROUND((I5+K5)*0.1,0)</f>
        <v>7956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6800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2700</v>
      </c>
      <c r="AB5" s="17">
        <v>0</v>
      </c>
      <c r="AC5" s="17">
        <f t="shared" si="2"/>
        <v>99122</v>
      </c>
      <c r="AD5" s="17">
        <v>7000</v>
      </c>
      <c r="AE5" s="17">
        <v>208</v>
      </c>
      <c r="AF5" s="17">
        <v>825</v>
      </c>
      <c r="AG5" s="17">
        <v>0</v>
      </c>
      <c r="AH5" s="17">
        <f t="shared" si="3"/>
        <v>7956</v>
      </c>
      <c r="AI5" s="17">
        <f t="shared" si="4"/>
        <v>7956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31">
        <v>4534</v>
      </c>
      <c r="AP5" s="17">
        <v>0</v>
      </c>
      <c r="AQ5" s="17">
        <v>0</v>
      </c>
      <c r="AR5" s="17">
        <v>0</v>
      </c>
      <c r="AS5" s="17" t="s">
        <v>47</v>
      </c>
      <c r="AT5" s="17">
        <v>0</v>
      </c>
      <c r="AU5" s="17">
        <f t="shared" si="5"/>
        <v>0</v>
      </c>
      <c r="AV5" s="17">
        <v>0</v>
      </c>
      <c r="AW5" s="17">
        <v>0</v>
      </c>
      <c r="AX5" s="17">
        <v>0</v>
      </c>
      <c r="AY5" s="17">
        <v>0</v>
      </c>
      <c r="AZ5" s="17">
        <v>60</v>
      </c>
      <c r="BA5" s="17">
        <f t="shared" si="6"/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f t="shared" si="7"/>
        <v>28539</v>
      </c>
      <c r="BI5" s="17">
        <f t="shared" si="8"/>
        <v>70583</v>
      </c>
      <c r="BJ5" s="7"/>
    </row>
    <row r="6" spans="1:62" s="17" customFormat="1" ht="22.5">
      <c r="A6" s="17">
        <v>5</v>
      </c>
      <c r="B6" s="17">
        <v>71107</v>
      </c>
      <c r="C6" s="21" t="s">
        <v>60</v>
      </c>
      <c r="D6" s="21" t="s">
        <v>61</v>
      </c>
      <c r="E6" s="17">
        <v>8</v>
      </c>
      <c r="F6" s="17">
        <v>1</v>
      </c>
      <c r="G6" s="17">
        <v>1</v>
      </c>
      <c r="H6" s="17">
        <v>30</v>
      </c>
      <c r="I6" s="17">
        <v>50500</v>
      </c>
      <c r="J6" s="17">
        <v>0</v>
      </c>
      <c r="K6" s="17">
        <f t="shared" si="0"/>
        <v>8585</v>
      </c>
      <c r="L6" s="17">
        <v>1800</v>
      </c>
      <c r="M6" s="17">
        <f t="shared" si="1"/>
        <v>306</v>
      </c>
      <c r="N6" s="17">
        <v>0</v>
      </c>
      <c r="O6" s="31">
        <f>ROUND((I6+K6)*0.1,0)</f>
        <v>5909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5050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2700</v>
      </c>
      <c r="AB6" s="17">
        <v>0</v>
      </c>
      <c r="AC6" s="17">
        <f t="shared" si="2"/>
        <v>74850</v>
      </c>
      <c r="AD6" s="17">
        <v>3000</v>
      </c>
      <c r="AE6" s="17">
        <v>208</v>
      </c>
      <c r="AF6" s="17">
        <v>825</v>
      </c>
      <c r="AG6" s="17">
        <v>0</v>
      </c>
      <c r="AH6" s="17">
        <f t="shared" si="3"/>
        <v>5909</v>
      </c>
      <c r="AI6" s="17">
        <f t="shared" si="4"/>
        <v>5909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31">
        <v>1683</v>
      </c>
      <c r="AP6" s="17">
        <v>0</v>
      </c>
      <c r="AQ6" s="17">
        <v>0</v>
      </c>
      <c r="AR6" s="17">
        <v>0</v>
      </c>
      <c r="AS6" s="17" t="s">
        <v>47</v>
      </c>
      <c r="AT6" s="17">
        <v>0</v>
      </c>
      <c r="AU6" s="17">
        <f t="shared" si="5"/>
        <v>0</v>
      </c>
      <c r="AV6" s="17">
        <v>0</v>
      </c>
      <c r="AW6" s="17">
        <v>0</v>
      </c>
      <c r="AX6" s="17">
        <v>0</v>
      </c>
      <c r="AY6" s="17">
        <v>0</v>
      </c>
      <c r="AZ6" s="17">
        <v>60</v>
      </c>
      <c r="BA6" s="17">
        <f t="shared" si="6"/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7">
        <f t="shared" si="7"/>
        <v>17594</v>
      </c>
      <c r="BI6" s="17">
        <f t="shared" si="8"/>
        <v>57256</v>
      </c>
      <c r="BJ6" s="7"/>
    </row>
    <row r="7" spans="1:62" s="31" customFormat="1" ht="22.5">
      <c r="A7" s="17">
        <v>6</v>
      </c>
      <c r="B7" s="17">
        <v>71108</v>
      </c>
      <c r="C7" s="21" t="s">
        <v>62</v>
      </c>
      <c r="D7" s="21" t="s">
        <v>63</v>
      </c>
      <c r="E7" s="17">
        <v>8</v>
      </c>
      <c r="F7" s="17">
        <v>1</v>
      </c>
      <c r="G7" s="17">
        <v>1</v>
      </c>
      <c r="H7" s="17">
        <v>30</v>
      </c>
      <c r="I7" s="17">
        <v>50500</v>
      </c>
      <c r="J7" s="17">
        <v>0</v>
      </c>
      <c r="K7" s="17">
        <f t="shared" si="0"/>
        <v>8585</v>
      </c>
      <c r="L7" s="17">
        <v>1800</v>
      </c>
      <c r="M7" s="17">
        <f t="shared" si="1"/>
        <v>306</v>
      </c>
      <c r="N7" s="17">
        <v>0</v>
      </c>
      <c r="O7" s="31">
        <f>ROUND((I7+K7)*0.1,0)</f>
        <v>5909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5050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2700</v>
      </c>
      <c r="AB7" s="17">
        <v>0</v>
      </c>
      <c r="AC7" s="17">
        <f t="shared" si="2"/>
        <v>74850</v>
      </c>
      <c r="AD7" s="17">
        <v>5000</v>
      </c>
      <c r="AE7" s="17">
        <v>208</v>
      </c>
      <c r="AF7" s="17">
        <v>790</v>
      </c>
      <c r="AG7" s="17">
        <v>0</v>
      </c>
      <c r="AH7" s="17">
        <f t="shared" si="3"/>
        <v>5909</v>
      </c>
      <c r="AI7" s="17">
        <f t="shared" si="4"/>
        <v>5909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31">
        <v>1683</v>
      </c>
      <c r="AP7" s="17">
        <v>0</v>
      </c>
      <c r="AQ7" s="17">
        <v>0</v>
      </c>
      <c r="AR7" s="17">
        <v>0</v>
      </c>
      <c r="AS7" s="17" t="s">
        <v>47</v>
      </c>
      <c r="AT7" s="17">
        <v>0</v>
      </c>
      <c r="AU7" s="17">
        <f t="shared" si="5"/>
        <v>0</v>
      </c>
      <c r="AV7" s="17">
        <v>0</v>
      </c>
      <c r="AW7" s="17">
        <v>0</v>
      </c>
      <c r="AX7" s="17">
        <v>0</v>
      </c>
      <c r="AY7" s="17">
        <v>0</v>
      </c>
      <c r="AZ7" s="17">
        <v>60</v>
      </c>
      <c r="BA7" s="17">
        <f t="shared" si="6"/>
        <v>0</v>
      </c>
      <c r="BB7" s="17">
        <v>0</v>
      </c>
      <c r="BC7" s="17">
        <v>0</v>
      </c>
      <c r="BD7" s="17">
        <v>0</v>
      </c>
      <c r="BE7" s="17">
        <v>0</v>
      </c>
      <c r="BF7" s="17">
        <v>0</v>
      </c>
      <c r="BG7" s="17">
        <v>0</v>
      </c>
      <c r="BH7" s="17">
        <f t="shared" si="7"/>
        <v>19559</v>
      </c>
      <c r="BI7" s="17">
        <f t="shared" si="8"/>
        <v>55291</v>
      </c>
      <c r="BJ7" s="7"/>
    </row>
    <row r="8" spans="1:62" s="17" customFormat="1" ht="22.5">
      <c r="A8" s="17">
        <v>7</v>
      </c>
      <c r="B8" s="17">
        <v>74312</v>
      </c>
      <c r="C8" s="21" t="s">
        <v>95</v>
      </c>
      <c r="D8" s="21" t="s">
        <v>64</v>
      </c>
      <c r="E8" s="17">
        <v>8</v>
      </c>
      <c r="F8" s="17">
        <v>1</v>
      </c>
      <c r="G8" s="17">
        <v>1</v>
      </c>
      <c r="H8" s="17">
        <v>30</v>
      </c>
      <c r="I8" s="17">
        <v>50500</v>
      </c>
      <c r="J8" s="17">
        <v>0</v>
      </c>
      <c r="K8" s="17">
        <f t="shared" si="0"/>
        <v>8585</v>
      </c>
      <c r="L8" s="17">
        <v>1800</v>
      </c>
      <c r="M8" s="17">
        <f t="shared" si="1"/>
        <v>306</v>
      </c>
      <c r="N8" s="17">
        <v>0</v>
      </c>
      <c r="O8" s="54">
        <f>ROUND((I8+K8)*0.1,0)+27600</f>
        <v>33509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5050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2700</v>
      </c>
      <c r="AB8" s="17">
        <v>0</v>
      </c>
      <c r="AC8" s="17">
        <f t="shared" si="2"/>
        <v>102450</v>
      </c>
      <c r="AD8" s="17">
        <v>5000</v>
      </c>
      <c r="AE8" s="17">
        <v>208</v>
      </c>
      <c r="AF8" s="17">
        <v>825</v>
      </c>
      <c r="AG8" s="17">
        <v>0</v>
      </c>
      <c r="AH8" s="17">
        <f t="shared" si="3"/>
        <v>33509</v>
      </c>
      <c r="AI8" s="17">
        <f t="shared" si="4"/>
        <v>33509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31">
        <v>1683</v>
      </c>
      <c r="AP8" s="17">
        <v>0</v>
      </c>
      <c r="AQ8" s="17">
        <v>0</v>
      </c>
      <c r="AR8" s="17">
        <v>0</v>
      </c>
      <c r="AS8" s="17" t="s">
        <v>47</v>
      </c>
      <c r="AT8" s="17">
        <v>0</v>
      </c>
      <c r="AU8" s="17">
        <f t="shared" si="5"/>
        <v>0</v>
      </c>
      <c r="AV8" s="17">
        <v>0</v>
      </c>
      <c r="AW8" s="17">
        <v>0</v>
      </c>
      <c r="AX8" s="17">
        <v>0</v>
      </c>
      <c r="AY8" s="17">
        <v>0</v>
      </c>
      <c r="AZ8" s="17">
        <v>60</v>
      </c>
      <c r="BA8" s="17">
        <f t="shared" si="6"/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f t="shared" si="7"/>
        <v>74794</v>
      </c>
      <c r="BI8" s="17">
        <f t="shared" si="8"/>
        <v>27656</v>
      </c>
      <c r="BJ8" s="7"/>
    </row>
    <row r="9" spans="1:62" s="17" customFormat="1" ht="22.5">
      <c r="A9" s="17">
        <v>8</v>
      </c>
      <c r="B9" s="17">
        <v>53743</v>
      </c>
      <c r="C9" s="21" t="s">
        <v>65</v>
      </c>
      <c r="D9" s="21" t="s">
        <v>58</v>
      </c>
      <c r="E9" s="17">
        <v>8</v>
      </c>
      <c r="F9" s="17">
        <v>1</v>
      </c>
      <c r="G9" s="17">
        <v>1</v>
      </c>
      <c r="H9" s="17">
        <v>30</v>
      </c>
      <c r="I9" s="17">
        <v>62200</v>
      </c>
      <c r="J9" s="17">
        <v>0</v>
      </c>
      <c r="K9" s="17">
        <f t="shared" si="0"/>
        <v>10574</v>
      </c>
      <c r="L9" s="17">
        <v>1800</v>
      </c>
      <c r="M9" s="17">
        <f t="shared" si="1"/>
        <v>306</v>
      </c>
      <c r="N9" s="17">
        <v>0</v>
      </c>
      <c r="O9" s="31">
        <f>ROUND((I9+K9)*0.1,0)</f>
        <v>7277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6220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2700</v>
      </c>
      <c r="AB9" s="17">
        <v>0</v>
      </c>
      <c r="AC9" s="17">
        <f t="shared" si="2"/>
        <v>91077</v>
      </c>
      <c r="AD9" s="17">
        <v>5000</v>
      </c>
      <c r="AE9" s="17">
        <v>208</v>
      </c>
      <c r="AF9" s="17">
        <v>825</v>
      </c>
      <c r="AG9" s="17">
        <v>0</v>
      </c>
      <c r="AH9" s="17">
        <f t="shared" si="3"/>
        <v>7277</v>
      </c>
      <c r="AI9" s="17">
        <f t="shared" si="4"/>
        <v>7277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31">
        <v>2073</v>
      </c>
      <c r="AP9" s="17">
        <v>0</v>
      </c>
      <c r="AQ9" s="17">
        <v>0</v>
      </c>
      <c r="AR9" s="17">
        <v>0</v>
      </c>
      <c r="AS9" s="17" t="s">
        <v>47</v>
      </c>
      <c r="AT9" s="17">
        <v>0</v>
      </c>
      <c r="AU9" s="17">
        <f t="shared" si="5"/>
        <v>0</v>
      </c>
      <c r="AV9" s="17">
        <v>0</v>
      </c>
      <c r="AW9" s="17">
        <v>0</v>
      </c>
      <c r="AX9" s="17">
        <v>0</v>
      </c>
      <c r="AY9" s="17">
        <v>0</v>
      </c>
      <c r="AZ9" s="17">
        <v>60</v>
      </c>
      <c r="BA9" s="17">
        <f t="shared" si="6"/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f t="shared" si="7"/>
        <v>22720</v>
      </c>
      <c r="BI9" s="17">
        <f t="shared" si="8"/>
        <v>68357</v>
      </c>
      <c r="BJ9" s="7"/>
    </row>
    <row r="10" spans="1:62" s="17" customFormat="1" ht="22.5">
      <c r="A10" s="17">
        <v>9</v>
      </c>
      <c r="B10" s="17">
        <v>42174</v>
      </c>
      <c r="C10" s="21" t="s">
        <v>103</v>
      </c>
      <c r="D10" s="21" t="s">
        <v>104</v>
      </c>
      <c r="E10" s="17">
        <v>8</v>
      </c>
      <c r="F10" s="17">
        <v>1</v>
      </c>
      <c r="G10" s="17">
        <v>1</v>
      </c>
      <c r="H10" s="17">
        <v>30</v>
      </c>
      <c r="I10" s="17">
        <v>64100</v>
      </c>
      <c r="J10" s="17">
        <v>0</v>
      </c>
      <c r="K10" s="17">
        <f t="shared" si="0"/>
        <v>10897</v>
      </c>
      <c r="L10" s="17">
        <v>1800</v>
      </c>
      <c r="M10" s="17">
        <f t="shared" si="1"/>
        <v>306</v>
      </c>
      <c r="N10" s="17">
        <v>0</v>
      </c>
      <c r="O10" s="31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6220</v>
      </c>
      <c r="V10" s="17">
        <v>0</v>
      </c>
      <c r="W10" s="17">
        <v>0</v>
      </c>
      <c r="X10" s="17">
        <v>0</v>
      </c>
      <c r="Y10" s="17">
        <v>0</v>
      </c>
      <c r="Z10" s="17">
        <f>ROUND(I10*0.1,0)</f>
        <v>6410</v>
      </c>
      <c r="AA10" s="17">
        <v>2700</v>
      </c>
      <c r="AB10" s="17">
        <v>0</v>
      </c>
      <c r="AC10" s="17">
        <f t="shared" si="2"/>
        <v>92433</v>
      </c>
      <c r="AD10" s="17">
        <v>6000</v>
      </c>
      <c r="AE10" s="17">
        <v>208</v>
      </c>
      <c r="AF10" s="17">
        <v>790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31">
        <v>2137</v>
      </c>
      <c r="AP10" s="17">
        <v>0</v>
      </c>
      <c r="AQ10" s="17">
        <v>10000</v>
      </c>
      <c r="AR10" s="17">
        <v>0</v>
      </c>
      <c r="AS10" s="17">
        <v>0</v>
      </c>
      <c r="AT10" s="17">
        <v>0</v>
      </c>
      <c r="AU10" s="17">
        <f t="shared" si="5"/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60</v>
      </c>
      <c r="BA10" s="17">
        <f t="shared" si="6"/>
        <v>6410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f t="shared" si="7"/>
        <v>25605</v>
      </c>
      <c r="BI10" s="17">
        <f t="shared" si="8"/>
        <v>66828</v>
      </c>
      <c r="BJ10" s="7"/>
    </row>
    <row r="11" spans="1:62" s="17" customFormat="1" ht="22.5">
      <c r="A11" s="17">
        <v>10</v>
      </c>
      <c r="B11" s="17">
        <v>76368</v>
      </c>
      <c r="C11" s="21" t="s">
        <v>105</v>
      </c>
      <c r="D11" s="21" t="s">
        <v>57</v>
      </c>
      <c r="E11" s="17">
        <v>8</v>
      </c>
      <c r="F11" s="17">
        <v>1</v>
      </c>
      <c r="G11" s="17">
        <v>1</v>
      </c>
      <c r="H11" s="17">
        <v>30</v>
      </c>
      <c r="I11" s="17">
        <v>49000</v>
      </c>
      <c r="J11" s="17">
        <v>0</v>
      </c>
      <c r="K11" s="17">
        <f t="shared" si="0"/>
        <v>8330</v>
      </c>
      <c r="L11" s="17">
        <v>1800</v>
      </c>
      <c r="M11" s="17">
        <f t="shared" si="1"/>
        <v>306</v>
      </c>
      <c r="N11" s="17">
        <v>0</v>
      </c>
      <c r="O11" s="31">
        <f>ROUND((I11+K11)*0.1,0)</f>
        <v>5733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4900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2700</v>
      </c>
      <c r="AB11" s="17">
        <v>0</v>
      </c>
      <c r="AC11" s="17">
        <f t="shared" si="2"/>
        <v>72769</v>
      </c>
      <c r="AD11" s="17">
        <v>1000</v>
      </c>
      <c r="AE11" s="17">
        <v>208</v>
      </c>
      <c r="AF11" s="17">
        <v>825</v>
      </c>
      <c r="AG11" s="17">
        <v>0</v>
      </c>
      <c r="AH11" s="17">
        <f>O11</f>
        <v>5733</v>
      </c>
      <c r="AI11" s="17">
        <f>O11</f>
        <v>5733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31">
        <v>1633</v>
      </c>
      <c r="AP11" s="17">
        <v>0</v>
      </c>
      <c r="AQ11" s="17">
        <v>0</v>
      </c>
      <c r="AR11" s="17">
        <v>0</v>
      </c>
      <c r="AS11" s="17" t="s">
        <v>47</v>
      </c>
      <c r="AT11" s="17">
        <v>0</v>
      </c>
      <c r="AU11" s="17">
        <f t="shared" si="5"/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60</v>
      </c>
      <c r="BA11" s="17">
        <f t="shared" si="6"/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f t="shared" si="7"/>
        <v>15192</v>
      </c>
      <c r="BI11" s="17">
        <f t="shared" si="8"/>
        <v>57577</v>
      </c>
      <c r="BJ11" s="7"/>
    </row>
    <row r="12" spans="1:62" s="17" customFormat="1" ht="22.5">
      <c r="A12" s="17">
        <v>11</v>
      </c>
      <c r="B12" s="17">
        <v>76369</v>
      </c>
      <c r="C12" s="21" t="s">
        <v>106</v>
      </c>
      <c r="D12" s="21" t="s">
        <v>59</v>
      </c>
      <c r="E12" s="17">
        <v>8</v>
      </c>
      <c r="F12" s="17">
        <v>1</v>
      </c>
      <c r="G12" s="17">
        <v>1</v>
      </c>
      <c r="H12" s="17">
        <v>30</v>
      </c>
      <c r="I12" s="17">
        <v>49000</v>
      </c>
      <c r="J12" s="17">
        <v>0</v>
      </c>
      <c r="K12" s="17">
        <f t="shared" si="0"/>
        <v>8330</v>
      </c>
      <c r="L12" s="17">
        <v>1800</v>
      </c>
      <c r="M12" s="17">
        <f t="shared" si="1"/>
        <v>306</v>
      </c>
      <c r="N12" s="17">
        <v>0</v>
      </c>
      <c r="O12" s="54">
        <f>ROUND((I12+K12)*0.1,0)+28095</f>
        <v>33828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4900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2700</v>
      </c>
      <c r="AB12" s="17">
        <v>0</v>
      </c>
      <c r="AC12" s="17">
        <f t="shared" si="2"/>
        <v>100864</v>
      </c>
      <c r="AD12" s="17">
        <v>1000</v>
      </c>
      <c r="AE12" s="17">
        <v>208</v>
      </c>
      <c r="AF12" s="17">
        <v>790</v>
      </c>
      <c r="AG12" s="17">
        <v>0</v>
      </c>
      <c r="AH12" s="17">
        <f>O12</f>
        <v>33828</v>
      </c>
      <c r="AI12" s="17">
        <f>O12</f>
        <v>33828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31">
        <v>1633</v>
      </c>
      <c r="AP12" s="17">
        <v>0</v>
      </c>
      <c r="AQ12" s="17">
        <v>0</v>
      </c>
      <c r="AR12" s="17">
        <v>0</v>
      </c>
      <c r="AS12" s="17" t="s">
        <v>47</v>
      </c>
      <c r="AT12" s="17">
        <v>0</v>
      </c>
      <c r="AU12" s="17">
        <f t="shared" si="5"/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60</v>
      </c>
      <c r="BA12" s="17">
        <f t="shared" si="6"/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f t="shared" si="7"/>
        <v>71347</v>
      </c>
      <c r="BI12" s="17">
        <f t="shared" si="8"/>
        <v>29517</v>
      </c>
      <c r="BJ12" s="7"/>
    </row>
    <row r="13" spans="1:62" s="17" customFormat="1" ht="22.5">
      <c r="A13" s="17">
        <v>12</v>
      </c>
      <c r="B13" s="17">
        <v>81657</v>
      </c>
      <c r="C13" s="21" t="s">
        <v>122</v>
      </c>
      <c r="D13" s="21" t="s">
        <v>56</v>
      </c>
      <c r="E13" s="17">
        <v>8</v>
      </c>
      <c r="F13" s="17">
        <v>1</v>
      </c>
      <c r="G13" s="17">
        <v>1</v>
      </c>
      <c r="H13" s="17">
        <v>30</v>
      </c>
      <c r="I13" s="17">
        <v>47600</v>
      </c>
      <c r="J13" s="17">
        <v>0</v>
      </c>
      <c r="K13" s="17">
        <f t="shared" si="0"/>
        <v>8092</v>
      </c>
      <c r="L13" s="17">
        <v>1800</v>
      </c>
      <c r="M13" s="17">
        <f t="shared" si="1"/>
        <v>306</v>
      </c>
      <c r="N13" s="17">
        <v>0</v>
      </c>
      <c r="O13" s="31">
        <f>ROUND((I13+K13)*0.1,0)</f>
        <v>5569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4760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2700</v>
      </c>
      <c r="AB13" s="17">
        <v>0</v>
      </c>
      <c r="AC13" s="17">
        <f>SUM(I13:AB13)</f>
        <v>70827</v>
      </c>
      <c r="AD13" s="17">
        <v>1000</v>
      </c>
      <c r="AE13" s="17">
        <v>208</v>
      </c>
      <c r="AF13" s="17">
        <v>0</v>
      </c>
      <c r="AG13" s="17">
        <v>0</v>
      </c>
      <c r="AH13" s="17">
        <f>O13</f>
        <v>5569</v>
      </c>
      <c r="AI13" s="17">
        <f>O13</f>
        <v>5569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31">
        <v>1587</v>
      </c>
      <c r="AP13" s="17">
        <v>0</v>
      </c>
      <c r="AQ13" s="17">
        <v>0</v>
      </c>
      <c r="AR13" s="17">
        <v>0</v>
      </c>
      <c r="AS13" s="17" t="s">
        <v>47</v>
      </c>
      <c r="AT13" s="17">
        <v>0</v>
      </c>
      <c r="AU13" s="17">
        <f>P13</f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60</v>
      </c>
      <c r="BA13" s="17">
        <f>Z13</f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f>SUM(AD13:BG13)</f>
        <v>13993</v>
      </c>
      <c r="BI13" s="17">
        <f>SUM(AC13-BH13)</f>
        <v>56834</v>
      </c>
      <c r="BJ13" s="7"/>
    </row>
    <row r="14" spans="1:62" s="17" customFormat="1" ht="22.5">
      <c r="A14" s="17">
        <v>13</v>
      </c>
      <c r="B14" s="17">
        <v>81348</v>
      </c>
      <c r="C14" s="21" t="s">
        <v>114</v>
      </c>
      <c r="D14" s="21" t="s">
        <v>102</v>
      </c>
      <c r="E14" s="17">
        <v>7</v>
      </c>
      <c r="F14" s="17">
        <v>1</v>
      </c>
      <c r="G14" s="17">
        <v>1</v>
      </c>
      <c r="H14" s="17">
        <v>30</v>
      </c>
      <c r="I14" s="17">
        <v>44900</v>
      </c>
      <c r="J14" s="17">
        <v>0</v>
      </c>
      <c r="K14" s="17">
        <f t="shared" si="0"/>
        <v>7633</v>
      </c>
      <c r="L14" s="17">
        <v>1800</v>
      </c>
      <c r="M14" s="17">
        <f t="shared" si="1"/>
        <v>306</v>
      </c>
      <c r="N14" s="17">
        <v>0</v>
      </c>
      <c r="O14" s="54">
        <f>ROUND((I14+K14)*0.1,0)+7328</f>
        <v>12581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4490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2700</v>
      </c>
      <c r="AB14" s="17">
        <v>0</v>
      </c>
      <c r="AC14" s="17">
        <f>SUM(I14:AB14)</f>
        <v>74410</v>
      </c>
      <c r="AD14" s="17">
        <v>1000</v>
      </c>
      <c r="AE14" s="17">
        <v>208</v>
      </c>
      <c r="AF14" s="17">
        <v>790</v>
      </c>
      <c r="AG14" s="17">
        <v>0</v>
      </c>
      <c r="AH14" s="17">
        <f>O14</f>
        <v>12581</v>
      </c>
      <c r="AI14" s="17">
        <f>O14</f>
        <v>12581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31">
        <v>1497</v>
      </c>
      <c r="AP14" s="17">
        <v>0</v>
      </c>
      <c r="AQ14" s="17">
        <v>0</v>
      </c>
      <c r="AR14" s="17">
        <v>0</v>
      </c>
      <c r="AS14" s="17" t="s">
        <v>47</v>
      </c>
      <c r="AT14" s="17">
        <v>0</v>
      </c>
      <c r="AU14" s="17">
        <f>P14</f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60</v>
      </c>
      <c r="BA14" s="17">
        <f>Z14</f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f>SUM(AD14:BG14)</f>
        <v>28717</v>
      </c>
      <c r="BI14" s="17">
        <f>SUM(AC14-BH14)</f>
        <v>45693</v>
      </c>
      <c r="BJ14" s="7"/>
    </row>
    <row r="15" spans="1:62" s="17" customFormat="1" ht="22.5">
      <c r="A15" s="17">
        <v>14</v>
      </c>
      <c r="B15" s="17">
        <v>74315</v>
      </c>
      <c r="C15" s="21" t="s">
        <v>97</v>
      </c>
      <c r="D15" s="21" t="s">
        <v>66</v>
      </c>
      <c r="E15" s="17">
        <v>7</v>
      </c>
      <c r="F15" s="17">
        <v>1</v>
      </c>
      <c r="G15" s="17">
        <v>1</v>
      </c>
      <c r="H15" s="17">
        <v>30</v>
      </c>
      <c r="I15" s="17">
        <v>47600</v>
      </c>
      <c r="J15" s="17">
        <v>0</v>
      </c>
      <c r="K15" s="17">
        <f t="shared" si="0"/>
        <v>8092</v>
      </c>
      <c r="L15" s="17">
        <v>1800</v>
      </c>
      <c r="M15" s="17">
        <f t="shared" si="1"/>
        <v>306</v>
      </c>
      <c r="N15" s="17">
        <v>0</v>
      </c>
      <c r="O15" s="31">
        <f>ROUND((I15+K15)*0.1,0)</f>
        <v>5569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4760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2700</v>
      </c>
      <c r="AB15" s="17">
        <v>0</v>
      </c>
      <c r="AC15" s="17">
        <f>SUM(I15:AB15)</f>
        <v>70827</v>
      </c>
      <c r="AD15" s="17">
        <v>2000</v>
      </c>
      <c r="AE15" s="17">
        <v>208</v>
      </c>
      <c r="AF15" s="17">
        <v>790</v>
      </c>
      <c r="AG15" s="17">
        <v>0</v>
      </c>
      <c r="AH15" s="17">
        <f>O15</f>
        <v>5569</v>
      </c>
      <c r="AI15" s="17">
        <f>O15</f>
        <v>5569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31">
        <v>1587</v>
      </c>
      <c r="AP15" s="17">
        <v>0</v>
      </c>
      <c r="AQ15" s="17">
        <v>0</v>
      </c>
      <c r="AR15" s="17">
        <v>0</v>
      </c>
      <c r="AS15" s="17" t="s">
        <v>47</v>
      </c>
      <c r="AT15" s="17">
        <v>0</v>
      </c>
      <c r="AU15" s="17">
        <f>P15</f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60</v>
      </c>
      <c r="BA15" s="17">
        <f>Z15</f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f>SUM(AD15:BG15)</f>
        <v>15783</v>
      </c>
      <c r="BI15" s="17">
        <f>SUM(AC15-BH15)</f>
        <v>55044</v>
      </c>
      <c r="BJ15" s="7"/>
    </row>
    <row r="16" spans="1:62" s="17" customFormat="1" ht="22.5">
      <c r="A16" s="17">
        <v>15</v>
      </c>
      <c r="C16" s="21" t="s">
        <v>51</v>
      </c>
      <c r="D16" s="21" t="s">
        <v>68</v>
      </c>
      <c r="K16" s="17">
        <f t="shared" si="0"/>
        <v>0</v>
      </c>
      <c r="M16" s="17">
        <f t="shared" si="1"/>
        <v>0</v>
      </c>
      <c r="O16" s="31"/>
      <c r="AO16" s="31"/>
      <c r="BJ16" s="7"/>
    </row>
    <row r="17" spans="1:62" s="17" customFormat="1" ht="22.5">
      <c r="A17" s="17">
        <v>16</v>
      </c>
      <c r="B17" s="17">
        <v>74314</v>
      </c>
      <c r="C17" s="21" t="s">
        <v>96</v>
      </c>
      <c r="D17" s="21" t="s">
        <v>67</v>
      </c>
      <c r="E17" s="17">
        <v>7</v>
      </c>
      <c r="F17" s="17">
        <v>1</v>
      </c>
      <c r="G17" s="17">
        <v>1</v>
      </c>
      <c r="H17" s="17">
        <v>30</v>
      </c>
      <c r="I17" s="17">
        <v>47600</v>
      </c>
      <c r="J17" s="17">
        <v>0</v>
      </c>
      <c r="K17" s="17">
        <f t="shared" si="0"/>
        <v>8092</v>
      </c>
      <c r="L17" s="17">
        <v>1800</v>
      </c>
      <c r="M17" s="17">
        <f t="shared" si="1"/>
        <v>306</v>
      </c>
      <c r="N17" s="17">
        <v>0</v>
      </c>
      <c r="O17" s="31">
        <f>ROUND((I17+K17)*0.1,0)</f>
        <v>5569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4760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2700</v>
      </c>
      <c r="AB17" s="17">
        <v>0</v>
      </c>
      <c r="AC17" s="17">
        <f>SUM(I17:AB17)</f>
        <v>70827</v>
      </c>
      <c r="AD17" s="17">
        <v>2000</v>
      </c>
      <c r="AE17" s="17">
        <v>208</v>
      </c>
      <c r="AF17" s="17">
        <v>790</v>
      </c>
      <c r="AG17" s="17">
        <v>0</v>
      </c>
      <c r="AH17" s="17">
        <f>O17</f>
        <v>5569</v>
      </c>
      <c r="AI17" s="17">
        <f>O17</f>
        <v>5569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31">
        <v>1587</v>
      </c>
      <c r="AP17" s="17">
        <v>0</v>
      </c>
      <c r="AQ17" s="17">
        <v>0</v>
      </c>
      <c r="AR17" s="17">
        <v>0</v>
      </c>
      <c r="AS17" s="17" t="s">
        <v>47</v>
      </c>
      <c r="AT17" s="17">
        <v>0</v>
      </c>
      <c r="AU17" s="17">
        <f>P17</f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60</v>
      </c>
      <c r="BA17" s="17">
        <f>Z17</f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f>SUM(AD17:BG17)</f>
        <v>15783</v>
      </c>
      <c r="BI17" s="17">
        <f>SUM(AC17-BH17)</f>
        <v>55044</v>
      </c>
      <c r="BJ17" s="7"/>
    </row>
    <row r="18" spans="1:62" s="17" customFormat="1" ht="22.5">
      <c r="A18" s="17">
        <v>17</v>
      </c>
      <c r="B18" s="17">
        <v>81349</v>
      </c>
      <c r="C18" s="21" t="s">
        <v>115</v>
      </c>
      <c r="D18" s="21" t="s">
        <v>67</v>
      </c>
      <c r="E18" s="17">
        <v>7</v>
      </c>
      <c r="F18" s="17">
        <v>1</v>
      </c>
      <c r="G18" s="17">
        <v>1</v>
      </c>
      <c r="H18" s="17">
        <v>30</v>
      </c>
      <c r="I18" s="17">
        <v>44900</v>
      </c>
      <c r="J18" s="17">
        <v>0</v>
      </c>
      <c r="K18" s="17">
        <f t="shared" si="0"/>
        <v>7633</v>
      </c>
      <c r="L18" s="17">
        <v>1800</v>
      </c>
      <c r="M18" s="17">
        <f t="shared" si="1"/>
        <v>306</v>
      </c>
      <c r="N18" s="17">
        <v>0</v>
      </c>
      <c r="O18" s="54">
        <f>ROUND((I18+K18)*0.1,0)+7661</f>
        <v>12914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4490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2700</v>
      </c>
      <c r="AB18" s="17">
        <v>0</v>
      </c>
      <c r="AC18" s="17">
        <f>SUM(I18:AB18)</f>
        <v>74743</v>
      </c>
      <c r="AD18" s="17">
        <v>1000</v>
      </c>
      <c r="AE18" s="17">
        <v>208</v>
      </c>
      <c r="AF18" s="17">
        <v>790</v>
      </c>
      <c r="AG18" s="17">
        <v>0</v>
      </c>
      <c r="AH18" s="17">
        <f>O18</f>
        <v>12914</v>
      </c>
      <c r="AI18" s="17">
        <f>O18</f>
        <v>12914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31">
        <v>1497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f>P18</f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60</v>
      </c>
      <c r="BA18" s="17">
        <f>Z18</f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f>SUM(AD18:BG18)</f>
        <v>29383</v>
      </c>
      <c r="BI18" s="17">
        <f>SUM(AC18-BH18)</f>
        <v>45360</v>
      </c>
      <c r="BJ18" s="7"/>
    </row>
    <row r="19" spans="1:62" s="17" customFormat="1" ht="22.5">
      <c r="A19" s="17">
        <v>18</v>
      </c>
      <c r="B19" s="17">
        <v>81346</v>
      </c>
      <c r="C19" s="21" t="s">
        <v>120</v>
      </c>
      <c r="D19" s="21" t="s">
        <v>66</v>
      </c>
      <c r="E19" s="17">
        <v>7</v>
      </c>
      <c r="F19" s="17">
        <v>1</v>
      </c>
      <c r="G19" s="17">
        <v>1</v>
      </c>
      <c r="H19" s="17">
        <v>30</v>
      </c>
      <c r="I19" s="17">
        <v>44900</v>
      </c>
      <c r="J19" s="17">
        <v>0</v>
      </c>
      <c r="K19" s="17">
        <f t="shared" si="0"/>
        <v>7633</v>
      </c>
      <c r="L19" s="17">
        <v>1800</v>
      </c>
      <c r="M19" s="17">
        <f t="shared" si="1"/>
        <v>306</v>
      </c>
      <c r="N19" s="17">
        <v>0</v>
      </c>
      <c r="O19" s="54">
        <f>ROUND((I19+K19)*0.1,0)+7965</f>
        <v>13218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4490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2700</v>
      </c>
      <c r="AB19" s="17">
        <v>0</v>
      </c>
      <c r="AC19" s="17">
        <f>SUM(I19:AB19)</f>
        <v>75047</v>
      </c>
      <c r="AD19" s="17">
        <v>1000</v>
      </c>
      <c r="AE19" s="17">
        <v>208</v>
      </c>
      <c r="AF19" s="17">
        <v>0</v>
      </c>
      <c r="AG19" s="17">
        <v>0</v>
      </c>
      <c r="AH19" s="17">
        <f>O19</f>
        <v>13218</v>
      </c>
      <c r="AI19" s="17">
        <f>O19</f>
        <v>13218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31">
        <v>1497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60</v>
      </c>
      <c r="BA19" s="17">
        <f>Z19</f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f>SUM(AD19:BG19)</f>
        <v>29201</v>
      </c>
      <c r="BI19" s="17">
        <f>SUM(AC19-BH19)</f>
        <v>45846</v>
      </c>
      <c r="BJ19" s="7"/>
    </row>
    <row r="20" spans="1:62" s="17" customFormat="1" ht="22.5">
      <c r="A20" s="17">
        <v>19</v>
      </c>
      <c r="B20" s="17">
        <v>74727</v>
      </c>
      <c r="C20" s="21" t="s">
        <v>98</v>
      </c>
      <c r="D20" s="21" t="s">
        <v>69</v>
      </c>
      <c r="E20" s="17">
        <v>7</v>
      </c>
      <c r="F20" s="17">
        <v>1</v>
      </c>
      <c r="G20" s="17">
        <v>1</v>
      </c>
      <c r="H20" s="17">
        <v>30</v>
      </c>
      <c r="I20" s="17">
        <v>46200</v>
      </c>
      <c r="J20" s="17">
        <v>0</v>
      </c>
      <c r="K20" s="17">
        <f t="shared" si="0"/>
        <v>7854</v>
      </c>
      <c r="L20" s="17">
        <v>1800</v>
      </c>
      <c r="M20" s="17">
        <f t="shared" si="1"/>
        <v>306</v>
      </c>
      <c r="N20" s="17">
        <v>0</v>
      </c>
      <c r="O20" s="54">
        <f>ROUND((I20+K20)*0.1,0)+23925</f>
        <v>29330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4620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2700</v>
      </c>
      <c r="AB20" s="17">
        <v>0</v>
      </c>
      <c r="AC20" s="17">
        <f aca="true" t="shared" si="9" ref="AC20:AC25">SUM(I20:AB20)</f>
        <v>92810</v>
      </c>
      <c r="AD20" s="17">
        <v>2000</v>
      </c>
      <c r="AE20" s="17">
        <v>208</v>
      </c>
      <c r="AF20" s="17">
        <v>790</v>
      </c>
      <c r="AG20" s="17">
        <v>0</v>
      </c>
      <c r="AH20" s="17">
        <f aca="true" t="shared" si="10" ref="AH20:AH25">O20</f>
        <v>29330</v>
      </c>
      <c r="AI20" s="17">
        <f aca="true" t="shared" si="11" ref="AI20:AI25">O20</f>
        <v>29330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31">
        <v>1540</v>
      </c>
      <c r="AP20" s="17">
        <v>0</v>
      </c>
      <c r="AQ20" s="17">
        <v>0</v>
      </c>
      <c r="AR20" s="17">
        <v>0</v>
      </c>
      <c r="AS20" s="17" t="s">
        <v>47</v>
      </c>
      <c r="AT20" s="17">
        <v>0</v>
      </c>
      <c r="AU20" s="17">
        <f aca="true" t="shared" si="12" ref="AU20:AU25">P20</f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60</v>
      </c>
      <c r="BA20" s="17">
        <f aca="true" t="shared" si="13" ref="BA20:BA25">Z20</f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f aca="true" t="shared" si="14" ref="BH20:BH25">SUM(AD20:BG20)</f>
        <v>63258</v>
      </c>
      <c r="BI20" s="17">
        <f aca="true" t="shared" si="15" ref="BI20:BI25">SUM(AC20-BH20)</f>
        <v>29552</v>
      </c>
      <c r="BJ20" s="7"/>
    </row>
    <row r="21" spans="1:62" s="17" customFormat="1" ht="22.5">
      <c r="A21" s="17">
        <v>20</v>
      </c>
      <c r="B21" s="17">
        <v>81347</v>
      </c>
      <c r="C21" s="21" t="s">
        <v>116</v>
      </c>
      <c r="D21" s="21" t="s">
        <v>70</v>
      </c>
      <c r="E21" s="17">
        <v>7</v>
      </c>
      <c r="F21" s="17">
        <v>1</v>
      </c>
      <c r="G21" s="17">
        <v>1</v>
      </c>
      <c r="H21" s="17">
        <v>30</v>
      </c>
      <c r="I21" s="17">
        <v>44900</v>
      </c>
      <c r="J21" s="17">
        <v>0</v>
      </c>
      <c r="K21" s="17">
        <f t="shared" si="0"/>
        <v>7633</v>
      </c>
      <c r="L21" s="17">
        <v>1800</v>
      </c>
      <c r="M21" s="17">
        <f t="shared" si="1"/>
        <v>306</v>
      </c>
      <c r="N21" s="17">
        <v>0</v>
      </c>
      <c r="O21" s="54">
        <f>ROUND((I21+K21)*0.1,0)+7965</f>
        <v>13218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4490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2700</v>
      </c>
      <c r="AB21" s="17">
        <v>0</v>
      </c>
      <c r="AC21" s="17">
        <f t="shared" si="9"/>
        <v>75047</v>
      </c>
      <c r="AD21" s="17">
        <v>1000</v>
      </c>
      <c r="AE21" s="17">
        <v>208</v>
      </c>
      <c r="AF21" s="17">
        <v>790</v>
      </c>
      <c r="AG21" s="17">
        <v>0</v>
      </c>
      <c r="AH21" s="17">
        <f t="shared" si="10"/>
        <v>13218</v>
      </c>
      <c r="AI21" s="17">
        <f t="shared" si="11"/>
        <v>13218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31">
        <v>1497</v>
      </c>
      <c r="AP21" s="17">
        <v>0</v>
      </c>
      <c r="AQ21" s="17">
        <v>0</v>
      </c>
      <c r="AR21" s="17">
        <v>0</v>
      </c>
      <c r="AS21" s="17" t="s">
        <v>47</v>
      </c>
      <c r="AT21" s="17">
        <v>0</v>
      </c>
      <c r="AU21" s="17">
        <f t="shared" si="12"/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60</v>
      </c>
      <c r="BA21" s="17">
        <f t="shared" si="13"/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f t="shared" si="14"/>
        <v>29991</v>
      </c>
      <c r="BI21" s="17">
        <f t="shared" si="15"/>
        <v>45056</v>
      </c>
      <c r="BJ21" s="7"/>
    </row>
    <row r="22" spans="1:62" s="17" customFormat="1" ht="22.5">
      <c r="A22" s="17">
        <v>21</v>
      </c>
      <c r="B22" s="17">
        <v>57480</v>
      </c>
      <c r="C22" s="21" t="s">
        <v>99</v>
      </c>
      <c r="D22" s="21" t="s">
        <v>71</v>
      </c>
      <c r="E22" s="17">
        <v>7</v>
      </c>
      <c r="F22" s="17">
        <v>1</v>
      </c>
      <c r="G22" s="17">
        <v>1</v>
      </c>
      <c r="H22" s="17">
        <v>30</v>
      </c>
      <c r="I22" s="17">
        <v>52000</v>
      </c>
      <c r="J22" s="17">
        <v>0</v>
      </c>
      <c r="K22" s="17">
        <f t="shared" si="0"/>
        <v>8840</v>
      </c>
      <c r="L22" s="17">
        <v>1800</v>
      </c>
      <c r="M22" s="17">
        <f t="shared" si="1"/>
        <v>306</v>
      </c>
      <c r="N22" s="17">
        <v>0</v>
      </c>
      <c r="O22" s="31">
        <f>ROUND((I22+K22)*0.1,0)</f>
        <v>6084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5200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2700</v>
      </c>
      <c r="AB22" s="17">
        <v>0</v>
      </c>
      <c r="AC22" s="17">
        <f t="shared" si="9"/>
        <v>76930</v>
      </c>
      <c r="AD22" s="17">
        <v>4000</v>
      </c>
      <c r="AE22" s="17">
        <v>208</v>
      </c>
      <c r="AF22" s="17">
        <v>790</v>
      </c>
      <c r="AG22" s="17">
        <v>0</v>
      </c>
      <c r="AH22" s="17">
        <f t="shared" si="10"/>
        <v>6084</v>
      </c>
      <c r="AI22" s="17">
        <f t="shared" si="11"/>
        <v>6084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31">
        <v>1733</v>
      </c>
      <c r="AP22" s="17">
        <v>0</v>
      </c>
      <c r="AQ22" s="17">
        <v>0</v>
      </c>
      <c r="AR22" s="17">
        <v>0</v>
      </c>
      <c r="AS22" s="17" t="s">
        <v>47</v>
      </c>
      <c r="AT22" s="17">
        <v>0</v>
      </c>
      <c r="AU22" s="17">
        <f t="shared" si="12"/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60</v>
      </c>
      <c r="BA22" s="17">
        <f t="shared" si="13"/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f t="shared" si="14"/>
        <v>18959</v>
      </c>
      <c r="BI22" s="17">
        <f t="shared" si="15"/>
        <v>57971</v>
      </c>
      <c r="BJ22" s="7"/>
    </row>
    <row r="23" spans="1:62" s="31" customFormat="1" ht="22.5">
      <c r="A23" s="17">
        <v>22</v>
      </c>
      <c r="B23" s="17">
        <v>62844</v>
      </c>
      <c r="C23" s="21" t="s">
        <v>113</v>
      </c>
      <c r="D23" s="21" t="s">
        <v>72</v>
      </c>
      <c r="E23" s="17">
        <v>7</v>
      </c>
      <c r="F23" s="17">
        <v>1</v>
      </c>
      <c r="G23" s="17">
        <v>1</v>
      </c>
      <c r="H23" s="17">
        <v>30</v>
      </c>
      <c r="I23" s="17">
        <v>49000</v>
      </c>
      <c r="J23" s="17">
        <v>0</v>
      </c>
      <c r="K23" s="17">
        <f t="shared" si="0"/>
        <v>8330</v>
      </c>
      <c r="L23" s="17">
        <v>1800</v>
      </c>
      <c r="M23" s="17">
        <f t="shared" si="1"/>
        <v>306</v>
      </c>
      <c r="N23" s="17">
        <v>3920</v>
      </c>
      <c r="O23" s="31">
        <f>ROUND((I23+K23)*0.1,0)</f>
        <v>5733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4900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2700</v>
      </c>
      <c r="AB23" s="17">
        <v>0</v>
      </c>
      <c r="AC23" s="17">
        <f t="shared" si="9"/>
        <v>76689</v>
      </c>
      <c r="AD23" s="17">
        <v>4000</v>
      </c>
      <c r="AE23" s="17">
        <v>208</v>
      </c>
      <c r="AF23" s="17">
        <v>0</v>
      </c>
      <c r="AG23" s="17">
        <v>0</v>
      </c>
      <c r="AH23" s="17">
        <f t="shared" si="10"/>
        <v>5733</v>
      </c>
      <c r="AI23" s="17">
        <f t="shared" si="11"/>
        <v>5733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31">
        <v>1633</v>
      </c>
      <c r="AP23" s="17">
        <v>0</v>
      </c>
      <c r="AQ23" s="17">
        <v>0</v>
      </c>
      <c r="AR23" s="17">
        <v>0</v>
      </c>
      <c r="AS23" s="17" t="s">
        <v>47</v>
      </c>
      <c r="AT23" s="17">
        <v>0</v>
      </c>
      <c r="AU23" s="17">
        <f t="shared" si="12"/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60</v>
      </c>
      <c r="BA23" s="17">
        <f t="shared" si="13"/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f t="shared" si="14"/>
        <v>17367</v>
      </c>
      <c r="BI23" s="17">
        <f t="shared" si="15"/>
        <v>59322</v>
      </c>
      <c r="BJ23" s="7"/>
    </row>
    <row r="24" spans="1:62" s="17" customFormat="1" ht="22.5">
      <c r="A24" s="17">
        <v>23</v>
      </c>
      <c r="B24" s="17">
        <v>60995</v>
      </c>
      <c r="C24" s="21" t="s">
        <v>100</v>
      </c>
      <c r="D24" s="21" t="s">
        <v>73</v>
      </c>
      <c r="E24" s="17">
        <v>7</v>
      </c>
      <c r="F24" s="17">
        <v>1</v>
      </c>
      <c r="G24" s="17">
        <v>1</v>
      </c>
      <c r="H24" s="17">
        <v>30</v>
      </c>
      <c r="I24" s="17">
        <v>50500</v>
      </c>
      <c r="J24" s="17">
        <v>0</v>
      </c>
      <c r="K24" s="17">
        <f t="shared" si="0"/>
        <v>8585</v>
      </c>
      <c r="L24" s="17">
        <v>1800</v>
      </c>
      <c r="M24" s="17">
        <f t="shared" si="1"/>
        <v>306</v>
      </c>
      <c r="N24" s="17">
        <v>0</v>
      </c>
      <c r="O24" s="31">
        <f>ROUND((I24+K24)*0.1,0)</f>
        <v>5909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5050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2700</v>
      </c>
      <c r="AB24" s="17">
        <v>0</v>
      </c>
      <c r="AC24" s="17">
        <f t="shared" si="9"/>
        <v>74850</v>
      </c>
      <c r="AD24" s="17">
        <v>4000</v>
      </c>
      <c r="AE24" s="17">
        <v>208</v>
      </c>
      <c r="AF24" s="17">
        <v>790</v>
      </c>
      <c r="AG24" s="17">
        <v>0</v>
      </c>
      <c r="AH24" s="17">
        <f t="shared" si="10"/>
        <v>5909</v>
      </c>
      <c r="AI24" s="17">
        <f t="shared" si="11"/>
        <v>5909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31">
        <v>1683</v>
      </c>
      <c r="AP24" s="17">
        <v>0</v>
      </c>
      <c r="AQ24" s="17">
        <v>0</v>
      </c>
      <c r="AR24" s="17">
        <v>0</v>
      </c>
      <c r="AS24" s="17" t="s">
        <v>47</v>
      </c>
      <c r="AT24" s="17">
        <v>0</v>
      </c>
      <c r="AU24" s="17">
        <f t="shared" si="12"/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60</v>
      </c>
      <c r="BA24" s="17">
        <f t="shared" si="13"/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f t="shared" si="14"/>
        <v>18559</v>
      </c>
      <c r="BI24" s="17">
        <f t="shared" si="15"/>
        <v>56291</v>
      </c>
      <c r="BJ24" s="7"/>
    </row>
    <row r="25" spans="1:62" s="17" customFormat="1" ht="22.5">
      <c r="A25" s="17">
        <v>24</v>
      </c>
      <c r="B25" s="17">
        <v>74914</v>
      </c>
      <c r="C25" s="21" t="s">
        <v>101</v>
      </c>
      <c r="D25" s="21" t="s">
        <v>74</v>
      </c>
      <c r="E25" s="17">
        <v>7</v>
      </c>
      <c r="F25" s="17">
        <v>1</v>
      </c>
      <c r="G25" s="17">
        <v>1</v>
      </c>
      <c r="H25" s="17">
        <v>30</v>
      </c>
      <c r="I25" s="17">
        <v>46200</v>
      </c>
      <c r="J25" s="17">
        <v>0</v>
      </c>
      <c r="K25" s="17">
        <f t="shared" si="0"/>
        <v>7854</v>
      </c>
      <c r="L25" s="17">
        <v>1800</v>
      </c>
      <c r="M25" s="17">
        <f t="shared" si="1"/>
        <v>306</v>
      </c>
      <c r="N25" s="17">
        <v>0</v>
      </c>
      <c r="O25" s="31">
        <f>ROUND((I25+K25)*0.1,0)</f>
        <v>5405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4620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2700</v>
      </c>
      <c r="AB25" s="17">
        <v>0</v>
      </c>
      <c r="AC25" s="17">
        <f t="shared" si="9"/>
        <v>68885</v>
      </c>
      <c r="AD25" s="17">
        <v>1000</v>
      </c>
      <c r="AE25" s="17">
        <v>208</v>
      </c>
      <c r="AF25" s="17">
        <v>0</v>
      </c>
      <c r="AG25" s="17">
        <v>0</v>
      </c>
      <c r="AH25" s="17">
        <f t="shared" si="10"/>
        <v>5405</v>
      </c>
      <c r="AI25" s="17">
        <f t="shared" si="11"/>
        <v>5405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31">
        <v>1540</v>
      </c>
      <c r="AP25" s="17">
        <v>0</v>
      </c>
      <c r="AQ25" s="17">
        <v>0</v>
      </c>
      <c r="AR25" s="17">
        <v>0</v>
      </c>
      <c r="AS25" s="17" t="s">
        <v>47</v>
      </c>
      <c r="AT25" s="17">
        <v>0</v>
      </c>
      <c r="AU25" s="17">
        <f t="shared" si="12"/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60</v>
      </c>
      <c r="BA25" s="17">
        <f t="shared" si="13"/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f t="shared" si="14"/>
        <v>13618</v>
      </c>
      <c r="BI25" s="17">
        <f t="shared" si="15"/>
        <v>55267</v>
      </c>
      <c r="BJ25" s="7"/>
    </row>
    <row r="26" spans="1:62" s="17" customFormat="1" ht="22.5">
      <c r="A26" s="17">
        <v>25</v>
      </c>
      <c r="C26" s="21" t="s">
        <v>51</v>
      </c>
      <c r="D26" s="21" t="s">
        <v>75</v>
      </c>
      <c r="K26" s="17">
        <f t="shared" si="0"/>
        <v>0</v>
      </c>
      <c r="M26" s="17">
        <f t="shared" si="1"/>
        <v>0</v>
      </c>
      <c r="O26" s="31"/>
      <c r="AD26" s="17">
        <v>0</v>
      </c>
      <c r="AO26" s="31"/>
      <c r="BJ26" s="7"/>
    </row>
    <row r="27" spans="1:62" s="17" customFormat="1" ht="22.5">
      <c r="A27" s="17">
        <v>26</v>
      </c>
      <c r="C27" s="21" t="s">
        <v>51</v>
      </c>
      <c r="D27" s="21" t="s">
        <v>76</v>
      </c>
      <c r="K27" s="17">
        <f t="shared" si="0"/>
        <v>0</v>
      </c>
      <c r="M27" s="17">
        <f t="shared" si="1"/>
        <v>0</v>
      </c>
      <c r="O27" s="31"/>
      <c r="AD27" s="17">
        <v>0</v>
      </c>
      <c r="AO27" s="31"/>
      <c r="BJ27" s="7"/>
    </row>
    <row r="28" spans="1:62" s="17" customFormat="1" ht="19.5" customHeight="1">
      <c r="A28" s="17">
        <v>27</v>
      </c>
      <c r="C28" s="21" t="s">
        <v>51</v>
      </c>
      <c r="D28" s="21" t="s">
        <v>76</v>
      </c>
      <c r="K28" s="17">
        <f t="shared" si="0"/>
        <v>0</v>
      </c>
      <c r="M28" s="17">
        <f t="shared" si="1"/>
        <v>0</v>
      </c>
      <c r="O28" s="31"/>
      <c r="AD28" s="17">
        <v>0</v>
      </c>
      <c r="AO28" s="31"/>
      <c r="BJ28" s="7"/>
    </row>
    <row r="29" spans="1:62" s="34" customFormat="1" ht="22.5">
      <c r="A29" s="17">
        <v>28</v>
      </c>
      <c r="B29" s="17"/>
      <c r="C29" s="21" t="s">
        <v>51</v>
      </c>
      <c r="D29" s="21" t="s">
        <v>76</v>
      </c>
      <c r="E29" s="17"/>
      <c r="F29" s="17"/>
      <c r="G29" s="17"/>
      <c r="H29" s="17"/>
      <c r="I29" s="17"/>
      <c r="J29" s="17"/>
      <c r="K29" s="17">
        <f t="shared" si="0"/>
        <v>0</v>
      </c>
      <c r="L29" s="17"/>
      <c r="M29" s="17">
        <f t="shared" si="1"/>
        <v>0</v>
      </c>
      <c r="N29" s="17"/>
      <c r="O29" s="31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>
        <v>0</v>
      </c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3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7"/>
    </row>
    <row r="30" spans="1:62" s="17" customFormat="1" ht="22.5">
      <c r="A30" s="17">
        <v>29</v>
      </c>
      <c r="B30" s="17">
        <v>42379</v>
      </c>
      <c r="C30" s="21" t="s">
        <v>77</v>
      </c>
      <c r="D30" s="21" t="s">
        <v>76</v>
      </c>
      <c r="E30" s="17">
        <v>7</v>
      </c>
      <c r="F30" s="17">
        <v>1</v>
      </c>
      <c r="G30" s="17">
        <v>1</v>
      </c>
      <c r="H30" s="17">
        <v>30</v>
      </c>
      <c r="I30" s="17">
        <v>62200</v>
      </c>
      <c r="J30" s="17">
        <v>0</v>
      </c>
      <c r="K30" s="17">
        <f t="shared" si="0"/>
        <v>10574</v>
      </c>
      <c r="L30" s="17">
        <v>1800</v>
      </c>
      <c r="M30" s="17">
        <f t="shared" si="1"/>
        <v>306</v>
      </c>
      <c r="N30" s="17">
        <v>0</v>
      </c>
      <c r="O30" s="31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6220</v>
      </c>
      <c r="V30" s="17">
        <v>0</v>
      </c>
      <c r="W30" s="17">
        <v>0</v>
      </c>
      <c r="X30" s="17">
        <v>0</v>
      </c>
      <c r="Y30" s="17">
        <v>0</v>
      </c>
      <c r="Z30" s="17">
        <f>ROUND(I30*0.1,0)</f>
        <v>6220</v>
      </c>
      <c r="AA30" s="17">
        <v>2700</v>
      </c>
      <c r="AB30" s="17">
        <v>0</v>
      </c>
      <c r="AC30" s="17">
        <f>SUM(I30:AB30)</f>
        <v>90020</v>
      </c>
      <c r="AD30" s="17">
        <v>7000</v>
      </c>
      <c r="AE30" s="17">
        <v>208</v>
      </c>
      <c r="AF30" s="17">
        <v>790</v>
      </c>
      <c r="AG30" s="17">
        <v>0</v>
      </c>
      <c r="AH30" s="17">
        <f>O30</f>
        <v>0</v>
      </c>
      <c r="AI30" s="17">
        <f>O30</f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31">
        <v>2073</v>
      </c>
      <c r="AP30" s="17">
        <v>0</v>
      </c>
      <c r="AQ30" s="17">
        <v>20000</v>
      </c>
      <c r="AR30" s="17">
        <v>0</v>
      </c>
      <c r="AS30" s="17" t="s">
        <v>47</v>
      </c>
      <c r="AT30" s="17">
        <v>0</v>
      </c>
      <c r="AU30" s="17">
        <f>P30</f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60</v>
      </c>
      <c r="BA30" s="17">
        <f>Z30</f>
        <v>6220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f>SUM(AD30:BG30)</f>
        <v>36351</v>
      </c>
      <c r="BI30" s="17">
        <f>SUM(AC30-BH30)</f>
        <v>53669</v>
      </c>
      <c r="BJ30" s="7"/>
    </row>
    <row r="31" spans="1:62" s="17" customFormat="1" ht="22.5">
      <c r="A31" s="17">
        <v>30</v>
      </c>
      <c r="B31" s="17">
        <v>10084</v>
      </c>
      <c r="C31" s="21" t="s">
        <v>78</v>
      </c>
      <c r="D31" s="21" t="s">
        <v>76</v>
      </c>
      <c r="E31" s="17">
        <v>7</v>
      </c>
      <c r="F31" s="17">
        <v>1</v>
      </c>
      <c r="G31" s="17">
        <v>1</v>
      </c>
      <c r="H31" s="17">
        <v>30</v>
      </c>
      <c r="I31" s="17">
        <v>60400</v>
      </c>
      <c r="J31" s="17">
        <v>0</v>
      </c>
      <c r="K31" s="17">
        <f t="shared" si="0"/>
        <v>10268</v>
      </c>
      <c r="L31" s="17">
        <v>1800</v>
      </c>
      <c r="M31" s="17">
        <f t="shared" si="1"/>
        <v>306</v>
      </c>
      <c r="N31" s="17">
        <v>4832</v>
      </c>
      <c r="O31" s="31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6040</v>
      </c>
      <c r="V31" s="17">
        <v>0</v>
      </c>
      <c r="W31" s="17">
        <v>0</v>
      </c>
      <c r="X31" s="17">
        <v>0</v>
      </c>
      <c r="Y31" s="17">
        <v>0</v>
      </c>
      <c r="Z31" s="17">
        <f>ROUND(I31*0.1,0)</f>
        <v>6040</v>
      </c>
      <c r="AA31" s="17">
        <v>2700</v>
      </c>
      <c r="AB31" s="17">
        <v>0</v>
      </c>
      <c r="AC31" s="17">
        <f>SUM(I31:AB31)</f>
        <v>92386</v>
      </c>
      <c r="AD31" s="17">
        <v>7000</v>
      </c>
      <c r="AE31" s="17">
        <v>208</v>
      </c>
      <c r="AF31" s="17">
        <v>0</v>
      </c>
      <c r="AG31" s="17">
        <v>0</v>
      </c>
      <c r="AH31" s="17">
        <f>O31</f>
        <v>0</v>
      </c>
      <c r="AI31" s="17">
        <f>O31</f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31">
        <v>2013</v>
      </c>
      <c r="AP31" s="17">
        <v>0</v>
      </c>
      <c r="AQ31" s="17">
        <v>30000</v>
      </c>
      <c r="AR31" s="17">
        <v>0</v>
      </c>
      <c r="AS31" s="17" t="s">
        <v>47</v>
      </c>
      <c r="AT31" s="17">
        <v>0</v>
      </c>
      <c r="AU31" s="17">
        <f>P31</f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60</v>
      </c>
      <c r="BA31" s="17">
        <f>Z31</f>
        <v>6040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f>SUM(AD31:BG31)</f>
        <v>45321</v>
      </c>
      <c r="BI31" s="17">
        <f>SUM(AC31-BH31)</f>
        <v>47065</v>
      </c>
      <c r="BJ31" s="7"/>
    </row>
    <row r="32" spans="1:62" s="31" customFormat="1" ht="22.5">
      <c r="A32" s="17">
        <v>31</v>
      </c>
      <c r="B32" s="17"/>
      <c r="C32" s="21" t="s">
        <v>79</v>
      </c>
      <c r="D32" s="21" t="s">
        <v>76</v>
      </c>
      <c r="E32" s="17"/>
      <c r="F32" s="17"/>
      <c r="G32" s="17"/>
      <c r="H32" s="17"/>
      <c r="I32" s="17"/>
      <c r="J32" s="17"/>
      <c r="K32" s="17">
        <f t="shared" si="0"/>
        <v>0</v>
      </c>
      <c r="L32" s="17"/>
      <c r="M32" s="17">
        <f t="shared" si="1"/>
        <v>0</v>
      </c>
      <c r="N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>
        <v>0</v>
      </c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7"/>
    </row>
    <row r="33" spans="1:62" s="17" customFormat="1" ht="22.5">
      <c r="A33" s="17">
        <v>32</v>
      </c>
      <c r="C33" s="21" t="s">
        <v>51</v>
      </c>
      <c r="D33" s="21" t="s">
        <v>76</v>
      </c>
      <c r="E33" s="17">
        <v>6</v>
      </c>
      <c r="F33" s="17">
        <v>1</v>
      </c>
      <c r="G33" s="17">
        <v>1</v>
      </c>
      <c r="K33" s="17">
        <f t="shared" si="0"/>
        <v>0</v>
      </c>
      <c r="M33" s="17">
        <f t="shared" si="1"/>
        <v>0</v>
      </c>
      <c r="O33" s="31"/>
      <c r="AO33" s="31"/>
      <c r="BJ33" s="7"/>
    </row>
    <row r="34" spans="1:62" s="17" customFormat="1" ht="22.5">
      <c r="A34" s="17">
        <v>33</v>
      </c>
      <c r="B34" s="17">
        <v>71110</v>
      </c>
      <c r="C34" s="21" t="s">
        <v>117</v>
      </c>
      <c r="D34" s="21" t="s">
        <v>76</v>
      </c>
      <c r="E34" s="17">
        <v>6</v>
      </c>
      <c r="F34" s="17">
        <v>1</v>
      </c>
      <c r="G34" s="17">
        <v>1</v>
      </c>
      <c r="H34" s="17">
        <v>30</v>
      </c>
      <c r="I34" s="17">
        <v>37600</v>
      </c>
      <c r="J34" s="17">
        <v>0</v>
      </c>
      <c r="K34" s="17">
        <f t="shared" si="0"/>
        <v>6392</v>
      </c>
      <c r="L34" s="17">
        <v>1800</v>
      </c>
      <c r="M34" s="17">
        <f t="shared" si="1"/>
        <v>306</v>
      </c>
      <c r="N34" s="17">
        <v>0</v>
      </c>
      <c r="O34" s="31">
        <f>ROUND((I34+K34)*0.1,0)</f>
        <v>4399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3760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2700</v>
      </c>
      <c r="AB34" s="17">
        <v>0</v>
      </c>
      <c r="AC34" s="17">
        <f>SUM(I34:AB34)</f>
        <v>56957</v>
      </c>
      <c r="AD34" s="17">
        <v>500</v>
      </c>
      <c r="AE34" s="17">
        <v>208</v>
      </c>
      <c r="AF34" s="17">
        <v>0</v>
      </c>
      <c r="AG34" s="17">
        <v>0</v>
      </c>
      <c r="AH34" s="17">
        <f>O34</f>
        <v>4399</v>
      </c>
      <c r="AI34" s="17">
        <f>O34</f>
        <v>4399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31">
        <v>1253</v>
      </c>
      <c r="AP34" s="17">
        <v>0</v>
      </c>
      <c r="AQ34" s="17">
        <v>0</v>
      </c>
      <c r="AR34" s="17">
        <v>0</v>
      </c>
      <c r="AS34" s="17" t="s">
        <v>47</v>
      </c>
      <c r="AT34" s="17">
        <v>0</v>
      </c>
      <c r="AU34" s="17">
        <f>P34</f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60</v>
      </c>
      <c r="BA34" s="17">
        <f>Z34</f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f>SUM(AD34:BG34)</f>
        <v>10819</v>
      </c>
      <c r="BI34" s="17">
        <f>SUM(AC34-BH34)</f>
        <v>46138</v>
      </c>
      <c r="BJ34" s="7"/>
    </row>
    <row r="35" spans="1:62" s="17" customFormat="1" ht="22.5">
      <c r="A35" s="17">
        <v>34</v>
      </c>
      <c r="B35" s="17">
        <v>71112</v>
      </c>
      <c r="C35" s="21" t="s">
        <v>118</v>
      </c>
      <c r="D35" s="21" t="s">
        <v>76</v>
      </c>
      <c r="E35" s="17">
        <v>6</v>
      </c>
      <c r="F35" s="17">
        <v>1</v>
      </c>
      <c r="G35" s="17">
        <v>1</v>
      </c>
      <c r="H35" s="17">
        <v>30</v>
      </c>
      <c r="I35" s="17">
        <v>37600</v>
      </c>
      <c r="J35" s="17">
        <v>0</v>
      </c>
      <c r="K35" s="17">
        <f t="shared" si="0"/>
        <v>6392</v>
      </c>
      <c r="L35" s="17">
        <v>1800</v>
      </c>
      <c r="M35" s="17">
        <f t="shared" si="1"/>
        <v>306</v>
      </c>
      <c r="N35" s="17">
        <v>0</v>
      </c>
      <c r="O35" s="31">
        <f>ROUND((I35+K35)*0.1,0)</f>
        <v>4399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3760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2700</v>
      </c>
      <c r="AB35" s="17">
        <v>0</v>
      </c>
      <c r="AC35" s="17">
        <f>SUM(I35:AB35)</f>
        <v>56957</v>
      </c>
      <c r="AD35" s="17">
        <v>500</v>
      </c>
      <c r="AE35" s="17">
        <v>208</v>
      </c>
      <c r="AF35" s="17">
        <v>0</v>
      </c>
      <c r="AG35" s="17">
        <v>0</v>
      </c>
      <c r="AH35" s="17">
        <f>O35</f>
        <v>4399</v>
      </c>
      <c r="AI35" s="17">
        <f>O35</f>
        <v>4399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31">
        <v>1253</v>
      </c>
      <c r="AP35" s="17">
        <v>0</v>
      </c>
      <c r="AQ35" s="17">
        <v>0</v>
      </c>
      <c r="AR35" s="17">
        <v>0</v>
      </c>
      <c r="AS35" s="17" t="s">
        <v>47</v>
      </c>
      <c r="AT35" s="17">
        <v>0</v>
      </c>
      <c r="AU35" s="17">
        <f>P35</f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60</v>
      </c>
      <c r="BA35" s="17">
        <f>Z35</f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f>SUM(AD35:BG35)</f>
        <v>10819</v>
      </c>
      <c r="BI35" s="17">
        <f>SUM(AC35-BH35)</f>
        <v>46138</v>
      </c>
      <c r="BJ35" s="7"/>
    </row>
    <row r="36" spans="1:62" s="31" customFormat="1" ht="22.5">
      <c r="A36" s="17">
        <v>35</v>
      </c>
      <c r="B36" s="17">
        <v>71113</v>
      </c>
      <c r="C36" s="21" t="s">
        <v>119</v>
      </c>
      <c r="D36" s="21" t="s">
        <v>76</v>
      </c>
      <c r="E36" s="17">
        <v>6</v>
      </c>
      <c r="F36" s="17">
        <v>1</v>
      </c>
      <c r="G36" s="17">
        <v>1</v>
      </c>
      <c r="H36" s="17">
        <v>30</v>
      </c>
      <c r="I36" s="17">
        <v>37600</v>
      </c>
      <c r="J36" s="17">
        <v>0</v>
      </c>
      <c r="K36" s="17">
        <f t="shared" si="0"/>
        <v>6392</v>
      </c>
      <c r="L36" s="17">
        <v>1800</v>
      </c>
      <c r="M36" s="17">
        <f t="shared" si="1"/>
        <v>306</v>
      </c>
      <c r="N36" s="17">
        <v>0</v>
      </c>
      <c r="O36" s="31">
        <f>ROUND((I36+K36)*0.1,0)</f>
        <v>4399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3760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2700</v>
      </c>
      <c r="AB36" s="17">
        <v>0</v>
      </c>
      <c r="AC36" s="17">
        <f>SUM(I36:AB36)</f>
        <v>56957</v>
      </c>
      <c r="AD36" s="17">
        <v>500</v>
      </c>
      <c r="AE36" s="17">
        <v>208</v>
      </c>
      <c r="AF36" s="17">
        <v>790</v>
      </c>
      <c r="AG36" s="17">
        <v>0</v>
      </c>
      <c r="AH36" s="17">
        <f>O36</f>
        <v>4399</v>
      </c>
      <c r="AI36" s="17">
        <f>O36</f>
        <v>4399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31">
        <v>1253</v>
      </c>
      <c r="AP36" s="17">
        <v>0</v>
      </c>
      <c r="AQ36" s="17">
        <v>0</v>
      </c>
      <c r="AR36" s="17">
        <v>0</v>
      </c>
      <c r="AS36" s="17" t="s">
        <v>47</v>
      </c>
      <c r="AT36" s="17">
        <v>0</v>
      </c>
      <c r="AU36" s="17">
        <f>P36</f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60</v>
      </c>
      <c r="BA36" s="17">
        <f>Z36</f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7">
        <v>0</v>
      </c>
      <c r="BH36" s="17">
        <f>SUM(AD36:BG36)</f>
        <v>11609</v>
      </c>
      <c r="BI36" s="17">
        <f>SUM(AC36-BH36)</f>
        <v>45348</v>
      </c>
      <c r="BJ36" s="7"/>
    </row>
    <row r="37" spans="1:62" s="17" customFormat="1" ht="22.5">
      <c r="A37" s="17">
        <v>36</v>
      </c>
      <c r="B37" s="17">
        <v>83501</v>
      </c>
      <c r="C37" s="21" t="s">
        <v>124</v>
      </c>
      <c r="D37" s="21" t="s">
        <v>76</v>
      </c>
      <c r="E37" s="17">
        <v>6</v>
      </c>
      <c r="F37" s="17">
        <v>1</v>
      </c>
      <c r="G37" s="17">
        <v>1</v>
      </c>
      <c r="H37" s="17">
        <v>30</v>
      </c>
      <c r="I37" s="17">
        <v>35400</v>
      </c>
      <c r="J37" s="17">
        <v>0</v>
      </c>
      <c r="K37" s="17">
        <f t="shared" si="0"/>
        <v>6018</v>
      </c>
      <c r="L37" s="17">
        <v>1800</v>
      </c>
      <c r="M37" s="17">
        <f t="shared" si="1"/>
        <v>306</v>
      </c>
      <c r="N37" s="17">
        <v>0</v>
      </c>
      <c r="O37" s="31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3540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2700</v>
      </c>
      <c r="AB37" s="17">
        <v>0</v>
      </c>
      <c r="AC37" s="17">
        <f>SUM(I37:AB37)</f>
        <v>49764</v>
      </c>
      <c r="AD37" s="17">
        <v>500</v>
      </c>
      <c r="AE37" s="17">
        <v>208</v>
      </c>
      <c r="AF37" s="17">
        <v>790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31">
        <v>1180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f>P37</f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60</v>
      </c>
      <c r="BA37" s="17">
        <f>Z37</f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f>SUM(AD37:BG37)</f>
        <v>2738</v>
      </c>
      <c r="BI37" s="17">
        <f>SUM(AC37-BH37)</f>
        <v>47026</v>
      </c>
      <c r="BJ37" s="7"/>
    </row>
    <row r="38" spans="1:62" s="17" customFormat="1" ht="22.5">
      <c r="A38" s="17">
        <v>37</v>
      </c>
      <c r="C38" s="21" t="s">
        <v>51</v>
      </c>
      <c r="D38" s="21" t="s">
        <v>80</v>
      </c>
      <c r="K38" s="17">
        <f t="shared" si="0"/>
        <v>0</v>
      </c>
      <c r="M38" s="17">
        <f t="shared" si="1"/>
        <v>0</v>
      </c>
      <c r="O38" s="31"/>
      <c r="AD38" s="17">
        <v>0</v>
      </c>
      <c r="AO38" s="31"/>
      <c r="BJ38" s="7"/>
    </row>
    <row r="39" spans="1:62" s="17" customFormat="1" ht="22.5">
      <c r="A39" s="17">
        <v>38</v>
      </c>
      <c r="B39" s="17">
        <v>2561</v>
      </c>
      <c r="C39" s="21" t="s">
        <v>81</v>
      </c>
      <c r="D39" s="21" t="s">
        <v>82</v>
      </c>
      <c r="E39" s="17">
        <v>6</v>
      </c>
      <c r="F39" s="17">
        <v>1</v>
      </c>
      <c r="G39" s="17">
        <v>1</v>
      </c>
      <c r="H39" s="17">
        <v>30</v>
      </c>
      <c r="I39" s="17">
        <v>55200</v>
      </c>
      <c r="J39" s="17">
        <v>0</v>
      </c>
      <c r="K39" s="17">
        <f t="shared" si="0"/>
        <v>9384</v>
      </c>
      <c r="L39" s="17">
        <v>1800</v>
      </c>
      <c r="M39" s="17">
        <f t="shared" si="1"/>
        <v>306</v>
      </c>
      <c r="N39" s="17">
        <v>0</v>
      </c>
      <c r="O39" s="31">
        <v>0</v>
      </c>
      <c r="P39" s="17">
        <v>0</v>
      </c>
      <c r="Q39" s="17">
        <v>700</v>
      </c>
      <c r="R39" s="17">
        <v>0</v>
      </c>
      <c r="S39" s="17">
        <v>0</v>
      </c>
      <c r="T39" s="17">
        <v>0</v>
      </c>
      <c r="U39" s="17">
        <v>5520</v>
      </c>
      <c r="V39" s="17">
        <v>0</v>
      </c>
      <c r="W39" s="17">
        <v>0</v>
      </c>
      <c r="X39" s="17">
        <v>0</v>
      </c>
      <c r="Y39" s="17">
        <v>0</v>
      </c>
      <c r="Z39" s="17">
        <f>ROUND(I39*0.1,0)</f>
        <v>5520</v>
      </c>
      <c r="AA39" s="17">
        <v>2700</v>
      </c>
      <c r="AB39" s="17">
        <v>0</v>
      </c>
      <c r="AC39" s="17">
        <f>SUM(I39:AB39)</f>
        <v>81130</v>
      </c>
      <c r="AD39" s="17">
        <v>500</v>
      </c>
      <c r="AE39" s="17">
        <v>208</v>
      </c>
      <c r="AF39" s="17">
        <v>790</v>
      </c>
      <c r="AG39" s="17">
        <v>0</v>
      </c>
      <c r="AH39" s="17">
        <f>O39</f>
        <v>0</v>
      </c>
      <c r="AI39" s="17">
        <f>O39</f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31">
        <v>1840</v>
      </c>
      <c r="AP39" s="17">
        <v>0</v>
      </c>
      <c r="AQ39" s="17">
        <v>5000</v>
      </c>
      <c r="AR39" s="17">
        <v>0</v>
      </c>
      <c r="AS39" s="17" t="s">
        <v>47</v>
      </c>
      <c r="AT39" s="17">
        <v>0</v>
      </c>
      <c r="AU39" s="17">
        <f>P39</f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30</v>
      </c>
      <c r="BA39" s="17">
        <f>Z39</f>
        <v>5520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7">
        <v>0</v>
      </c>
      <c r="BH39" s="17">
        <f>SUM(AD39:BG39)</f>
        <v>13888</v>
      </c>
      <c r="BI39" s="17">
        <f>SUM(AC39-BH39)</f>
        <v>67242</v>
      </c>
      <c r="BJ39" s="7"/>
    </row>
    <row r="40" spans="1:62" s="17" customFormat="1" ht="22.5">
      <c r="A40" s="17">
        <v>39</v>
      </c>
      <c r="B40" s="17">
        <v>73595</v>
      </c>
      <c r="C40" s="21" t="s">
        <v>94</v>
      </c>
      <c r="D40" s="21" t="s">
        <v>83</v>
      </c>
      <c r="E40" s="17">
        <v>2</v>
      </c>
      <c r="F40" s="17">
        <v>1</v>
      </c>
      <c r="G40" s="17">
        <v>1</v>
      </c>
      <c r="H40" s="17">
        <v>30</v>
      </c>
      <c r="I40" s="17">
        <v>21100</v>
      </c>
      <c r="J40" s="17">
        <v>0</v>
      </c>
      <c r="K40" s="17">
        <f t="shared" si="0"/>
        <v>3587</v>
      </c>
      <c r="L40" s="17">
        <v>1800</v>
      </c>
      <c r="M40" s="17">
        <f t="shared" si="1"/>
        <v>306</v>
      </c>
      <c r="N40" s="17">
        <v>0</v>
      </c>
      <c r="O40" s="31">
        <f>ROUND((I40+K40)*0.1,0)</f>
        <v>2469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2110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2700</v>
      </c>
      <c r="AB40" s="17">
        <v>0</v>
      </c>
      <c r="AC40" s="17">
        <f>SUM(I40:AB40)</f>
        <v>34072</v>
      </c>
      <c r="AD40" s="17">
        <v>500</v>
      </c>
      <c r="AE40" s="17">
        <v>208</v>
      </c>
      <c r="AF40" s="17">
        <v>790</v>
      </c>
      <c r="AG40" s="17">
        <v>0</v>
      </c>
      <c r="AH40" s="17">
        <f>O40</f>
        <v>2469</v>
      </c>
      <c r="AI40" s="17">
        <f>O40</f>
        <v>2469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31">
        <v>703</v>
      </c>
      <c r="AP40" s="17">
        <v>0</v>
      </c>
      <c r="AQ40" s="17">
        <v>0</v>
      </c>
      <c r="AR40" s="17">
        <v>0</v>
      </c>
      <c r="AS40" s="17" t="s">
        <v>47</v>
      </c>
      <c r="AT40" s="17">
        <v>0</v>
      </c>
      <c r="AU40" s="17">
        <f>P40</f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30</v>
      </c>
      <c r="BA40" s="17">
        <f>Z40</f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7">
        <v>0</v>
      </c>
      <c r="BH40" s="17">
        <f>SUM(AD40:BG40)</f>
        <v>7169</v>
      </c>
      <c r="BI40" s="17">
        <f>SUM(AC40-BH40)</f>
        <v>26903</v>
      </c>
      <c r="BJ40" s="7"/>
    </row>
    <row r="41" spans="1:62" s="17" customFormat="1" ht="22.5" customHeight="1">
      <c r="A41" s="17">
        <v>40</v>
      </c>
      <c r="B41" s="17">
        <v>10094</v>
      </c>
      <c r="C41" s="21" t="s">
        <v>84</v>
      </c>
      <c r="D41" s="21" t="s">
        <v>85</v>
      </c>
      <c r="E41" s="17">
        <v>3</v>
      </c>
      <c r="F41" s="17">
        <v>1</v>
      </c>
      <c r="G41" s="17">
        <v>1</v>
      </c>
      <c r="H41" s="17">
        <v>30</v>
      </c>
      <c r="I41" s="17">
        <v>36400</v>
      </c>
      <c r="J41" s="17">
        <v>0</v>
      </c>
      <c r="K41" s="17">
        <f t="shared" si="0"/>
        <v>6188</v>
      </c>
      <c r="L41" s="17">
        <v>1800</v>
      </c>
      <c r="M41" s="17">
        <f t="shared" si="1"/>
        <v>306</v>
      </c>
      <c r="N41" s="17">
        <v>2912</v>
      </c>
      <c r="O41" s="31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3640</v>
      </c>
      <c r="V41" s="17">
        <v>0</v>
      </c>
      <c r="W41" s="17">
        <v>0</v>
      </c>
      <c r="X41" s="17">
        <v>0</v>
      </c>
      <c r="Y41" s="17">
        <v>0</v>
      </c>
      <c r="Z41" s="17">
        <f>ROUND(I41*0.1,0)</f>
        <v>3640</v>
      </c>
      <c r="AA41" s="17">
        <v>2700</v>
      </c>
      <c r="AB41" s="17">
        <v>0</v>
      </c>
      <c r="AC41" s="17">
        <f>SUM(I41:AB41)</f>
        <v>57586</v>
      </c>
      <c r="AD41" s="17">
        <v>0</v>
      </c>
      <c r="AE41" s="17">
        <v>208</v>
      </c>
      <c r="AF41" s="17">
        <v>0</v>
      </c>
      <c r="AG41" s="17">
        <v>0</v>
      </c>
      <c r="AH41" s="17">
        <f>O41</f>
        <v>0</v>
      </c>
      <c r="AI41" s="17">
        <f>O41</f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31">
        <v>1213</v>
      </c>
      <c r="AP41" s="17">
        <v>0</v>
      </c>
      <c r="AQ41" s="17">
        <v>10000</v>
      </c>
      <c r="AR41" s="17">
        <v>10000</v>
      </c>
      <c r="AS41" s="17">
        <v>0</v>
      </c>
      <c r="AT41" s="17">
        <v>0</v>
      </c>
      <c r="AU41" s="17">
        <f>P41</f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30</v>
      </c>
      <c r="BA41" s="17">
        <f>Z41</f>
        <v>3640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0</v>
      </c>
      <c r="BH41" s="17">
        <f>SUM(AD41:BG41)</f>
        <v>25091</v>
      </c>
      <c r="BI41" s="17">
        <f>SUM(AC41-BH41)</f>
        <v>32495</v>
      </c>
      <c r="BJ41" s="7" t="s">
        <v>131</v>
      </c>
    </row>
    <row r="42" spans="1:62" s="17" customFormat="1" ht="22.5">
      <c r="A42" s="17">
        <v>41</v>
      </c>
      <c r="C42" s="21" t="s">
        <v>86</v>
      </c>
      <c r="D42" s="21" t="s">
        <v>85</v>
      </c>
      <c r="E42" s="17">
        <v>3</v>
      </c>
      <c r="F42" s="17">
        <v>1</v>
      </c>
      <c r="G42" s="17">
        <v>1</v>
      </c>
      <c r="H42" s="17">
        <v>0</v>
      </c>
      <c r="I42" s="17">
        <v>0</v>
      </c>
      <c r="J42" s="17">
        <v>0</v>
      </c>
      <c r="K42" s="17">
        <f t="shared" si="0"/>
        <v>0</v>
      </c>
      <c r="L42" s="17">
        <v>0</v>
      </c>
      <c r="M42" s="17">
        <f t="shared" si="1"/>
        <v>0</v>
      </c>
      <c r="N42" s="17">
        <v>0</v>
      </c>
      <c r="O42" s="31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f>ROUND(I42*0.1,0)</f>
        <v>0</v>
      </c>
      <c r="AA42" s="17">
        <v>0</v>
      </c>
      <c r="AB42" s="17">
        <v>0</v>
      </c>
      <c r="AC42" s="17">
        <f>SUM(I42:AB42)</f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f>O42</f>
        <v>0</v>
      </c>
      <c r="AI42" s="17">
        <f>O42</f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31">
        <v>0</v>
      </c>
      <c r="AP42" s="17">
        <v>0</v>
      </c>
      <c r="AQ42" s="17">
        <v>0</v>
      </c>
      <c r="AR42" s="17">
        <v>0</v>
      </c>
      <c r="AS42" s="17" t="s">
        <v>47</v>
      </c>
      <c r="AT42" s="17">
        <v>0</v>
      </c>
      <c r="AU42" s="17">
        <f>P42</f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f>Z42</f>
        <v>0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17">
        <v>0</v>
      </c>
      <c r="BH42" s="17">
        <f>SUM(AD42:BG42)</f>
        <v>0</v>
      </c>
      <c r="BI42" s="17">
        <f>SUM(AC42-BH42)</f>
        <v>0</v>
      </c>
      <c r="BJ42" s="7"/>
    </row>
    <row r="43" spans="1:62" s="17" customFormat="1" ht="22.5">
      <c r="A43" s="17">
        <v>42</v>
      </c>
      <c r="B43" s="17">
        <v>42390</v>
      </c>
      <c r="C43" s="21" t="s">
        <v>87</v>
      </c>
      <c r="D43" s="21" t="s">
        <v>85</v>
      </c>
      <c r="E43" s="17">
        <v>3</v>
      </c>
      <c r="F43" s="17">
        <v>1</v>
      </c>
      <c r="G43" s="17">
        <v>1</v>
      </c>
      <c r="H43" s="17">
        <v>30</v>
      </c>
      <c r="I43" s="17">
        <v>37500</v>
      </c>
      <c r="J43" s="17">
        <v>0</v>
      </c>
      <c r="K43" s="17">
        <f t="shared" si="0"/>
        <v>6375</v>
      </c>
      <c r="L43" s="17">
        <v>1800</v>
      </c>
      <c r="M43" s="17">
        <f t="shared" si="1"/>
        <v>306</v>
      </c>
      <c r="N43" s="17">
        <v>0</v>
      </c>
      <c r="O43" s="31">
        <v>0</v>
      </c>
      <c r="P43" s="17">
        <v>3750</v>
      </c>
      <c r="Q43" s="17">
        <v>0</v>
      </c>
      <c r="R43" s="17">
        <v>0</v>
      </c>
      <c r="S43" s="17">
        <v>0</v>
      </c>
      <c r="T43" s="17">
        <v>0</v>
      </c>
      <c r="U43" s="17">
        <v>3750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2700</v>
      </c>
      <c r="AB43" s="17">
        <v>0</v>
      </c>
      <c r="AC43" s="17">
        <f>SUM(I43:AB43)</f>
        <v>56181</v>
      </c>
      <c r="AD43" s="17">
        <v>0</v>
      </c>
      <c r="AE43" s="17">
        <v>208</v>
      </c>
      <c r="AF43" s="17">
        <v>790</v>
      </c>
      <c r="AG43" s="17">
        <v>0</v>
      </c>
      <c r="AH43" s="17">
        <f>O43</f>
        <v>0</v>
      </c>
      <c r="AI43" s="17">
        <f>O43</f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31">
        <v>1250</v>
      </c>
      <c r="AP43" s="17">
        <v>0</v>
      </c>
      <c r="AQ43" s="17">
        <v>0</v>
      </c>
      <c r="AR43" s="17">
        <v>0</v>
      </c>
      <c r="AS43" s="17" t="s">
        <v>47</v>
      </c>
      <c r="AT43" s="17">
        <v>10000</v>
      </c>
      <c r="AU43" s="17">
        <f>P43</f>
        <v>3750</v>
      </c>
      <c r="AV43" s="17">
        <v>0</v>
      </c>
      <c r="AW43" s="17">
        <v>0</v>
      </c>
      <c r="AX43" s="17">
        <v>0</v>
      </c>
      <c r="AY43" s="17">
        <v>0</v>
      </c>
      <c r="AZ43" s="17">
        <v>30</v>
      </c>
      <c r="BA43" s="17">
        <f>Z43</f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f>SUM(AD43:BG43)</f>
        <v>16028</v>
      </c>
      <c r="BI43" s="17">
        <f>SUM(AC43-BH43)</f>
        <v>40153</v>
      </c>
      <c r="BJ43" s="7"/>
    </row>
    <row r="44" spans="1:62" s="20" customFormat="1" ht="23.25">
      <c r="A44" s="56" t="s">
        <v>89</v>
      </c>
      <c r="B44" s="57"/>
      <c r="C44" s="57"/>
      <c r="D44" s="57"/>
      <c r="E44" s="57"/>
      <c r="F44" s="57"/>
      <c r="G44" s="57"/>
      <c r="H44" s="58"/>
      <c r="I44" s="18">
        <f aca="true" t="shared" si="16" ref="I44:AR44">SUM(I2:I43)</f>
        <v>1628300</v>
      </c>
      <c r="J44" s="18">
        <f t="shared" si="16"/>
        <v>0</v>
      </c>
      <c r="K44" s="18">
        <f t="shared" si="16"/>
        <v>276811</v>
      </c>
      <c r="L44" s="18">
        <f t="shared" si="16"/>
        <v>61200</v>
      </c>
      <c r="M44" s="18">
        <f t="shared" si="16"/>
        <v>10404</v>
      </c>
      <c r="N44" s="18">
        <f t="shared" si="16"/>
        <v>11664</v>
      </c>
      <c r="O44" s="18">
        <f t="shared" si="16"/>
        <v>254389</v>
      </c>
      <c r="P44" s="18">
        <f t="shared" si="16"/>
        <v>3750</v>
      </c>
      <c r="Q44" s="18">
        <f t="shared" si="16"/>
        <v>700</v>
      </c>
      <c r="R44" s="18">
        <f t="shared" si="16"/>
        <v>0</v>
      </c>
      <c r="S44" s="18">
        <f t="shared" si="16"/>
        <v>0</v>
      </c>
      <c r="T44" s="18">
        <f t="shared" si="16"/>
        <v>0</v>
      </c>
      <c r="U44" s="18">
        <f t="shared" si="16"/>
        <v>162640</v>
      </c>
      <c r="V44" s="18">
        <f t="shared" si="16"/>
        <v>0</v>
      </c>
      <c r="W44" s="18">
        <f t="shared" si="16"/>
        <v>0</v>
      </c>
      <c r="X44" s="18">
        <f t="shared" si="16"/>
        <v>0</v>
      </c>
      <c r="Y44" s="18">
        <f t="shared" si="16"/>
        <v>0</v>
      </c>
      <c r="Z44" s="18">
        <f t="shared" si="16"/>
        <v>27830</v>
      </c>
      <c r="AA44" s="18">
        <f t="shared" si="16"/>
        <v>89800</v>
      </c>
      <c r="AB44" s="18">
        <f t="shared" si="16"/>
        <v>0</v>
      </c>
      <c r="AC44" s="40">
        <f>SUM(AC2:AC43)</f>
        <v>2527488</v>
      </c>
      <c r="AD44" s="18">
        <f t="shared" si="16"/>
        <v>91000</v>
      </c>
      <c r="AE44" s="18">
        <f t="shared" si="16"/>
        <v>6864</v>
      </c>
      <c r="AF44" s="18">
        <f t="shared" si="16"/>
        <v>19960</v>
      </c>
      <c r="AG44" s="18">
        <f t="shared" si="16"/>
        <v>0</v>
      </c>
      <c r="AH44" s="18">
        <f t="shared" si="16"/>
        <v>254389</v>
      </c>
      <c r="AI44" s="18">
        <f t="shared" si="16"/>
        <v>254389</v>
      </c>
      <c r="AJ44" s="18">
        <f t="shared" si="16"/>
        <v>0</v>
      </c>
      <c r="AK44" s="18">
        <f t="shared" si="16"/>
        <v>0</v>
      </c>
      <c r="AL44" s="18">
        <f t="shared" si="16"/>
        <v>0</v>
      </c>
      <c r="AM44" s="18">
        <f t="shared" si="16"/>
        <v>0</v>
      </c>
      <c r="AN44" s="18">
        <f t="shared" si="16"/>
        <v>0</v>
      </c>
      <c r="AO44" s="55">
        <f>SUM(AO2:AO43)</f>
        <v>56542</v>
      </c>
      <c r="AP44" s="18">
        <f t="shared" si="16"/>
        <v>0</v>
      </c>
      <c r="AQ44" s="18">
        <f t="shared" si="16"/>
        <v>75000</v>
      </c>
      <c r="AR44" s="18">
        <f t="shared" si="16"/>
        <v>10000</v>
      </c>
      <c r="AS44" s="19">
        <v>0</v>
      </c>
      <c r="AT44" s="18">
        <f>SUM(AT3:AT43)</f>
        <v>10000</v>
      </c>
      <c r="AU44" s="18">
        <f aca="true" t="shared" si="17" ref="AU44:BI44">SUM(AU2:AU43)</f>
        <v>3750</v>
      </c>
      <c r="AV44" s="18">
        <f t="shared" si="17"/>
        <v>0</v>
      </c>
      <c r="AW44" s="18">
        <f t="shared" si="17"/>
        <v>0</v>
      </c>
      <c r="AX44" s="18">
        <f t="shared" si="17"/>
        <v>0</v>
      </c>
      <c r="AY44" s="18">
        <f t="shared" si="17"/>
        <v>0</v>
      </c>
      <c r="AZ44" s="18">
        <f t="shared" si="17"/>
        <v>1920</v>
      </c>
      <c r="BA44" s="18">
        <f t="shared" si="17"/>
        <v>27830</v>
      </c>
      <c r="BB44" s="18">
        <f t="shared" si="17"/>
        <v>0</v>
      </c>
      <c r="BC44" s="18">
        <f t="shared" si="17"/>
        <v>0</v>
      </c>
      <c r="BD44" s="18">
        <f t="shared" si="17"/>
        <v>0</v>
      </c>
      <c r="BE44" s="18">
        <f t="shared" si="17"/>
        <v>0</v>
      </c>
      <c r="BF44" s="18">
        <f t="shared" si="17"/>
        <v>0</v>
      </c>
      <c r="BG44" s="18">
        <f>SUM(BG2:BG43)</f>
        <v>0</v>
      </c>
      <c r="BH44" s="18">
        <f t="shared" si="17"/>
        <v>811644</v>
      </c>
      <c r="BI44" s="18">
        <f t="shared" si="17"/>
        <v>1715844</v>
      </c>
      <c r="BJ44" s="23"/>
    </row>
    <row r="45" spans="1:62" s="3" customFormat="1" ht="18.75">
      <c r="A45" s="8"/>
      <c r="B45" s="9"/>
      <c r="C45" s="8"/>
      <c r="D45" s="8"/>
      <c r="E45" s="41"/>
      <c r="F45" s="8"/>
      <c r="G45" s="8"/>
      <c r="H45" s="8"/>
      <c r="I45" s="8"/>
      <c r="J45" s="8"/>
      <c r="K45" s="8"/>
      <c r="L45" s="8"/>
      <c r="M45" s="8"/>
      <c r="N45" s="8"/>
      <c r="O45" s="36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10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10"/>
      <c r="BI45" s="10"/>
      <c r="BJ45" s="22"/>
    </row>
    <row r="46" spans="1:62" s="30" customFormat="1" ht="23.25">
      <c r="A46" s="26"/>
      <c r="B46" s="27"/>
      <c r="C46" s="28" t="s">
        <v>90</v>
      </c>
      <c r="D46" s="28" t="s">
        <v>91</v>
      </c>
      <c r="E46" s="42"/>
      <c r="F46" s="59" t="s">
        <v>135</v>
      </c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26"/>
      <c r="AE46" s="26"/>
      <c r="AF46" s="32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32"/>
      <c r="BA46" s="26"/>
      <c r="BB46" s="26"/>
      <c r="BC46" s="26"/>
      <c r="BD46" s="26"/>
      <c r="BE46" s="26"/>
      <c r="BF46" s="26"/>
      <c r="BG46" s="26"/>
      <c r="BH46" s="29"/>
      <c r="BI46" s="29"/>
      <c r="BJ46" s="35"/>
    </row>
    <row r="47" spans="1:62" s="30" customFormat="1" ht="23.25">
      <c r="A47" s="26"/>
      <c r="B47" s="27"/>
      <c r="C47" s="26"/>
      <c r="D47" s="26"/>
      <c r="E47" s="42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26"/>
      <c r="AE47" s="26"/>
      <c r="AF47" s="32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32"/>
      <c r="BA47" s="26"/>
      <c r="BB47" s="26"/>
      <c r="BC47" s="26"/>
      <c r="BD47" s="26"/>
      <c r="BE47" s="26"/>
      <c r="BF47" s="26"/>
      <c r="BG47" s="26"/>
      <c r="BH47" s="29"/>
      <c r="BI47" s="29"/>
      <c r="BJ47" s="35"/>
    </row>
    <row r="48" spans="1:62" s="30" customFormat="1" ht="23.25">
      <c r="A48" s="26"/>
      <c r="B48" s="27"/>
      <c r="C48" s="26"/>
      <c r="D48" s="26"/>
      <c r="E48" s="42"/>
      <c r="F48" s="26"/>
      <c r="G48" s="26"/>
      <c r="H48" s="26"/>
      <c r="I48" s="26"/>
      <c r="J48" s="26"/>
      <c r="K48" s="26"/>
      <c r="L48" s="26"/>
      <c r="M48" s="26"/>
      <c r="N48" s="26"/>
      <c r="O48" s="3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9"/>
      <c r="AD48" s="26"/>
      <c r="AE48" s="26"/>
      <c r="AF48" s="32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32"/>
      <c r="BA48" s="26"/>
      <c r="BB48" s="26"/>
      <c r="BC48" s="26"/>
      <c r="BD48" s="26"/>
      <c r="BE48" s="26"/>
      <c r="BF48" s="26"/>
      <c r="BG48" s="26"/>
      <c r="BH48" s="29"/>
      <c r="BI48" s="29"/>
      <c r="BJ48" s="35"/>
    </row>
    <row r="49" spans="1:62" s="30" customFormat="1" ht="23.25">
      <c r="A49" s="26"/>
      <c r="B49" s="27"/>
      <c r="C49" s="29" t="s">
        <v>93</v>
      </c>
      <c r="D49" s="29" t="s">
        <v>125</v>
      </c>
      <c r="E49" s="29"/>
      <c r="F49" s="26"/>
      <c r="G49" s="26"/>
      <c r="H49" s="26"/>
      <c r="I49" s="26"/>
      <c r="J49" s="26"/>
      <c r="K49" s="26"/>
      <c r="L49" s="26"/>
      <c r="M49" s="26"/>
      <c r="N49" s="26"/>
      <c r="O49" s="37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9"/>
      <c r="AD49" s="26"/>
      <c r="AE49" s="26"/>
      <c r="AF49" s="32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32"/>
      <c r="BA49" s="26"/>
      <c r="BB49" s="26"/>
      <c r="BC49" s="26"/>
      <c r="BD49" s="26"/>
      <c r="BE49" s="26"/>
      <c r="BF49" s="26"/>
      <c r="BG49" s="26"/>
      <c r="BH49" s="29"/>
      <c r="BI49" s="29"/>
      <c r="BJ49" s="35"/>
    </row>
    <row r="50" spans="1:62" s="3" customFormat="1" ht="18.75">
      <c r="A50" s="11"/>
      <c r="B50" s="12"/>
      <c r="C50" s="11"/>
      <c r="D50" s="11"/>
      <c r="E50" s="43"/>
      <c r="F50" s="11"/>
      <c r="G50" s="11"/>
      <c r="H50" s="11"/>
      <c r="I50" s="11"/>
      <c r="J50" s="11"/>
      <c r="K50" s="11"/>
      <c r="L50" s="11"/>
      <c r="M50" s="11"/>
      <c r="N50" s="11"/>
      <c r="O50" s="36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3"/>
      <c r="AD50" s="11"/>
      <c r="AE50" s="11"/>
      <c r="AF50" s="8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8"/>
      <c r="BA50" s="11"/>
      <c r="BB50" s="11"/>
      <c r="BC50" s="11"/>
      <c r="BD50" s="11"/>
      <c r="BE50" s="11"/>
      <c r="BF50" s="11"/>
      <c r="BG50" s="11"/>
      <c r="BH50" s="13"/>
      <c r="BI50" s="13"/>
      <c r="BJ50" s="16"/>
    </row>
    <row r="51" spans="1:62" s="3" customFormat="1" ht="20.25">
      <c r="A51" s="11"/>
      <c r="B51" s="12"/>
      <c r="C51" s="11"/>
      <c r="D51" s="11"/>
      <c r="E51" s="43"/>
      <c r="F51" s="11"/>
      <c r="G51" s="11"/>
      <c r="H51" s="11"/>
      <c r="I51" s="11"/>
      <c r="J51" s="11"/>
      <c r="K51" s="11"/>
      <c r="L51" s="11"/>
      <c r="M51" s="11"/>
      <c r="N51" s="11"/>
      <c r="O51" s="36"/>
      <c r="P51" s="11"/>
      <c r="Q51" s="11"/>
      <c r="R51" s="11"/>
      <c r="S51" s="11"/>
      <c r="T51" s="11"/>
      <c r="U51" s="25" t="s">
        <v>92</v>
      </c>
      <c r="V51" s="11"/>
      <c r="W51" s="11"/>
      <c r="X51" s="11"/>
      <c r="Y51" s="11"/>
      <c r="Z51" s="11"/>
      <c r="AA51" s="11"/>
      <c r="AB51" s="11"/>
      <c r="AC51" s="13"/>
      <c r="AD51" s="11"/>
      <c r="AE51" s="11"/>
      <c r="AF51" s="8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8"/>
      <c r="BA51" s="11"/>
      <c r="BB51" s="11"/>
      <c r="BC51" s="11"/>
      <c r="BD51" s="11"/>
      <c r="BE51" s="11"/>
      <c r="BF51" s="11"/>
      <c r="BG51" s="11"/>
      <c r="BH51" s="13"/>
      <c r="BI51" s="13"/>
      <c r="BJ51" s="16"/>
    </row>
  </sheetData>
  <sheetProtection/>
  <mergeCells count="2">
    <mergeCell ref="A44:H44"/>
    <mergeCell ref="F46:AC47"/>
  </mergeCells>
  <conditionalFormatting sqref="B22:B23 B26:B28 B38 B30:B32">
    <cfRule type="cellIs" priority="7" dxfId="6" operator="equal" stopIfTrue="1">
      <formula>0</formula>
    </cfRule>
  </conditionalFormatting>
  <conditionalFormatting sqref="B29">
    <cfRule type="cellIs" priority="5" dxfId="6" operator="equal" stopIfTrue="1">
      <formula>0</formula>
    </cfRule>
  </conditionalFormatting>
  <conditionalFormatting sqref="B34">
    <cfRule type="cellIs" priority="4" dxfId="6" operator="equal" stopIfTrue="1">
      <formula>0</formula>
    </cfRule>
  </conditionalFormatting>
  <conditionalFormatting sqref="B35:B36">
    <cfRule type="cellIs" priority="3" dxfId="6" operator="equal" stopIfTrue="1">
      <formula>0</formula>
    </cfRule>
  </conditionalFormatting>
  <conditionalFormatting sqref="B37">
    <cfRule type="cellIs" priority="2" dxfId="6" operator="equal" stopIfTrue="1">
      <formula>0</formula>
    </cfRule>
  </conditionalFormatting>
  <conditionalFormatting sqref="B33">
    <cfRule type="cellIs" priority="1" dxfId="6" operator="equal" stopIfTrue="1">
      <formula>0</formula>
    </cfRule>
  </conditionalFormatting>
  <printOptions verticalCentered="1"/>
  <pageMargins left="0" right="0" top="0" bottom="0" header="0" footer="0"/>
  <pageSetup fitToHeight="1" fitToWidth="1" horizontalDpi="600" verticalDpi="600" orientation="portrait" paperSize="9" scale="16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31" sqref="G31:G34"/>
    </sheetView>
  </sheetViews>
  <sheetFormatPr defaultColWidth="9.140625" defaultRowHeight="15"/>
  <cols>
    <col min="1" max="1" width="9.140625" style="48" customWidth="1"/>
    <col min="2" max="2" width="23.7109375" style="47" bestFit="1" customWidth="1"/>
    <col min="3" max="3" width="16.57421875" style="47" bestFit="1" customWidth="1"/>
    <col min="4" max="4" width="8.00390625" style="47" bestFit="1" customWidth="1"/>
    <col min="5" max="5" width="8.421875" style="47" bestFit="1" customWidth="1"/>
    <col min="6" max="6" width="13.140625" style="48" customWidth="1"/>
    <col min="7" max="7" width="6.57421875" style="47" bestFit="1" customWidth="1"/>
    <col min="8" max="16384" width="9.140625" style="47" customWidth="1"/>
  </cols>
  <sheetData>
    <row r="1" spans="1:7" s="45" customFormat="1" ht="38.25" customHeight="1">
      <c r="A1" s="49" t="s">
        <v>130</v>
      </c>
      <c r="B1" s="49" t="s">
        <v>2</v>
      </c>
      <c r="C1" s="49" t="s">
        <v>3</v>
      </c>
      <c r="D1" s="49" t="s">
        <v>8</v>
      </c>
      <c r="E1" s="49" t="s">
        <v>126</v>
      </c>
      <c r="F1" s="49" t="s">
        <v>127</v>
      </c>
      <c r="G1" s="49" t="s">
        <v>128</v>
      </c>
    </row>
    <row r="2" spans="1:7" ht="15">
      <c r="A2" s="51">
        <v>1</v>
      </c>
      <c r="B2" s="50" t="s">
        <v>49</v>
      </c>
      <c r="C2" s="50" t="s">
        <v>50</v>
      </c>
      <c r="D2" s="50">
        <v>83600</v>
      </c>
      <c r="E2" s="50">
        <f>ROUND(D2/30,0)</f>
        <v>2787</v>
      </c>
      <c r="F2" s="51">
        <v>1</v>
      </c>
      <c r="G2" s="50">
        <f>E2*F2</f>
        <v>2787</v>
      </c>
    </row>
    <row r="3" spans="1:7" ht="15">
      <c r="A3" s="51">
        <v>2</v>
      </c>
      <c r="B3" s="50" t="s">
        <v>123</v>
      </c>
      <c r="C3" s="50" t="s">
        <v>52</v>
      </c>
      <c r="D3" s="50">
        <v>47600</v>
      </c>
      <c r="E3" s="50">
        <f aca="true" t="shared" si="0" ref="E3:E34">ROUND(D3/30,0)</f>
        <v>1587</v>
      </c>
      <c r="F3" s="51">
        <v>1</v>
      </c>
      <c r="G3" s="50">
        <f aca="true" t="shared" si="1" ref="G3:G34">E3*F3</f>
        <v>1587</v>
      </c>
    </row>
    <row r="4" spans="1:7" ht="15">
      <c r="A4" s="51">
        <v>3</v>
      </c>
      <c r="B4" s="50" t="s">
        <v>53</v>
      </c>
      <c r="C4" s="50" t="s">
        <v>54</v>
      </c>
      <c r="D4" s="50">
        <v>66000</v>
      </c>
      <c r="E4" s="50">
        <f t="shared" si="0"/>
        <v>2200</v>
      </c>
      <c r="F4" s="51">
        <v>1</v>
      </c>
      <c r="G4" s="50">
        <f t="shared" si="1"/>
        <v>2200</v>
      </c>
    </row>
    <row r="5" spans="1:7" ht="15">
      <c r="A5" s="51">
        <v>4</v>
      </c>
      <c r="B5" s="50" t="s">
        <v>55</v>
      </c>
      <c r="C5" s="50" t="s">
        <v>88</v>
      </c>
      <c r="D5" s="50">
        <v>68000</v>
      </c>
      <c r="E5" s="50">
        <f t="shared" si="0"/>
        <v>2267</v>
      </c>
      <c r="F5" s="51">
        <v>2</v>
      </c>
      <c r="G5" s="50">
        <f t="shared" si="1"/>
        <v>4534</v>
      </c>
    </row>
    <row r="6" spans="1:7" ht="15">
      <c r="A6" s="51">
        <v>5</v>
      </c>
      <c r="B6" s="50" t="s">
        <v>60</v>
      </c>
      <c r="C6" s="50" t="s">
        <v>61</v>
      </c>
      <c r="D6" s="50">
        <v>50500</v>
      </c>
      <c r="E6" s="50">
        <f t="shared" si="0"/>
        <v>1683</v>
      </c>
      <c r="F6" s="51">
        <v>1</v>
      </c>
      <c r="G6" s="50">
        <f t="shared" si="1"/>
        <v>1683</v>
      </c>
    </row>
    <row r="7" spans="1:7" ht="15">
      <c r="A7" s="51">
        <v>6</v>
      </c>
      <c r="B7" s="50" t="s">
        <v>62</v>
      </c>
      <c r="C7" s="50" t="s">
        <v>63</v>
      </c>
      <c r="D7" s="50">
        <v>50500</v>
      </c>
      <c r="E7" s="50">
        <f t="shared" si="0"/>
        <v>1683</v>
      </c>
      <c r="F7" s="51">
        <v>1</v>
      </c>
      <c r="G7" s="50">
        <f t="shared" si="1"/>
        <v>1683</v>
      </c>
    </row>
    <row r="8" spans="1:7" ht="15">
      <c r="A8" s="51">
        <v>7</v>
      </c>
      <c r="B8" s="50" t="s">
        <v>95</v>
      </c>
      <c r="C8" s="50" t="s">
        <v>64</v>
      </c>
      <c r="D8" s="50">
        <v>50500</v>
      </c>
      <c r="E8" s="50">
        <f t="shared" si="0"/>
        <v>1683</v>
      </c>
      <c r="F8" s="51">
        <v>1</v>
      </c>
      <c r="G8" s="50">
        <f t="shared" si="1"/>
        <v>1683</v>
      </c>
    </row>
    <row r="9" spans="1:7" ht="15">
      <c r="A9" s="51">
        <v>8</v>
      </c>
      <c r="B9" s="50" t="s">
        <v>65</v>
      </c>
      <c r="C9" s="50" t="s">
        <v>58</v>
      </c>
      <c r="D9" s="50">
        <v>62200</v>
      </c>
      <c r="E9" s="50">
        <f t="shared" si="0"/>
        <v>2073</v>
      </c>
      <c r="F9" s="51">
        <v>1</v>
      </c>
      <c r="G9" s="50">
        <f t="shared" si="1"/>
        <v>2073</v>
      </c>
    </row>
    <row r="10" spans="1:7" ht="15">
      <c r="A10" s="51">
        <v>9</v>
      </c>
      <c r="B10" s="50" t="s">
        <v>103</v>
      </c>
      <c r="C10" s="50" t="s">
        <v>104</v>
      </c>
      <c r="D10" s="50">
        <v>64100</v>
      </c>
      <c r="E10" s="50">
        <f t="shared" si="0"/>
        <v>2137</v>
      </c>
      <c r="F10" s="51">
        <v>1</v>
      </c>
      <c r="G10" s="50">
        <f t="shared" si="1"/>
        <v>2137</v>
      </c>
    </row>
    <row r="11" spans="1:7" ht="15">
      <c r="A11" s="51">
        <v>10</v>
      </c>
      <c r="B11" s="50" t="s">
        <v>105</v>
      </c>
      <c r="C11" s="50" t="s">
        <v>57</v>
      </c>
      <c r="D11" s="50">
        <v>49000</v>
      </c>
      <c r="E11" s="50">
        <f t="shared" si="0"/>
        <v>1633</v>
      </c>
      <c r="F11" s="51">
        <v>1</v>
      </c>
      <c r="G11" s="50">
        <f t="shared" si="1"/>
        <v>1633</v>
      </c>
    </row>
    <row r="12" spans="1:7" ht="15">
      <c r="A12" s="51">
        <v>11</v>
      </c>
      <c r="B12" s="50" t="s">
        <v>106</v>
      </c>
      <c r="C12" s="50" t="s">
        <v>59</v>
      </c>
      <c r="D12" s="50">
        <v>49000</v>
      </c>
      <c r="E12" s="50">
        <f t="shared" si="0"/>
        <v>1633</v>
      </c>
      <c r="F12" s="51">
        <v>1</v>
      </c>
      <c r="G12" s="50">
        <f t="shared" si="1"/>
        <v>1633</v>
      </c>
    </row>
    <row r="13" spans="1:7" ht="15">
      <c r="A13" s="51">
        <v>12</v>
      </c>
      <c r="B13" s="50" t="s">
        <v>122</v>
      </c>
      <c r="C13" s="50" t="s">
        <v>56</v>
      </c>
      <c r="D13" s="50">
        <v>47600</v>
      </c>
      <c r="E13" s="50">
        <f t="shared" si="0"/>
        <v>1587</v>
      </c>
      <c r="F13" s="51">
        <v>1</v>
      </c>
      <c r="G13" s="50">
        <f t="shared" si="1"/>
        <v>1587</v>
      </c>
    </row>
    <row r="14" spans="1:7" ht="15">
      <c r="A14" s="51">
        <v>13</v>
      </c>
      <c r="B14" s="50" t="s">
        <v>114</v>
      </c>
      <c r="C14" s="50" t="s">
        <v>102</v>
      </c>
      <c r="D14" s="50">
        <v>44900</v>
      </c>
      <c r="E14" s="50">
        <f t="shared" si="0"/>
        <v>1497</v>
      </c>
      <c r="F14" s="51">
        <v>1</v>
      </c>
      <c r="G14" s="50">
        <f t="shared" si="1"/>
        <v>1497</v>
      </c>
    </row>
    <row r="15" spans="1:7" ht="15">
      <c r="A15" s="51">
        <v>14</v>
      </c>
      <c r="B15" s="50" t="s">
        <v>97</v>
      </c>
      <c r="C15" s="50" t="s">
        <v>66</v>
      </c>
      <c r="D15" s="50">
        <v>47600</v>
      </c>
      <c r="E15" s="50">
        <f t="shared" si="0"/>
        <v>1587</v>
      </c>
      <c r="F15" s="51">
        <v>1</v>
      </c>
      <c r="G15" s="50">
        <f t="shared" si="1"/>
        <v>1587</v>
      </c>
    </row>
    <row r="16" spans="1:7" ht="15">
      <c r="A16" s="51">
        <v>15</v>
      </c>
      <c r="B16" s="50" t="s">
        <v>96</v>
      </c>
      <c r="C16" s="50" t="s">
        <v>67</v>
      </c>
      <c r="D16" s="50">
        <v>47600</v>
      </c>
      <c r="E16" s="50">
        <f t="shared" si="0"/>
        <v>1587</v>
      </c>
      <c r="F16" s="51">
        <v>1</v>
      </c>
      <c r="G16" s="50">
        <f t="shared" si="1"/>
        <v>1587</v>
      </c>
    </row>
    <row r="17" spans="1:7" ht="15">
      <c r="A17" s="51">
        <v>16</v>
      </c>
      <c r="B17" s="50" t="s">
        <v>115</v>
      </c>
      <c r="C17" s="50" t="s">
        <v>67</v>
      </c>
      <c r="D17" s="50">
        <v>44900</v>
      </c>
      <c r="E17" s="50">
        <f t="shared" si="0"/>
        <v>1497</v>
      </c>
      <c r="F17" s="51">
        <v>1</v>
      </c>
      <c r="G17" s="50">
        <f t="shared" si="1"/>
        <v>1497</v>
      </c>
    </row>
    <row r="18" spans="1:7" ht="15">
      <c r="A18" s="51">
        <v>17</v>
      </c>
      <c r="B18" s="50" t="s">
        <v>120</v>
      </c>
      <c r="C18" s="50" t="s">
        <v>66</v>
      </c>
      <c r="D18" s="50">
        <v>44900</v>
      </c>
      <c r="E18" s="50">
        <f t="shared" si="0"/>
        <v>1497</v>
      </c>
      <c r="F18" s="51">
        <v>1</v>
      </c>
      <c r="G18" s="50">
        <f t="shared" si="1"/>
        <v>1497</v>
      </c>
    </row>
    <row r="19" spans="1:7" ht="15">
      <c r="A19" s="51">
        <v>18</v>
      </c>
      <c r="B19" s="50" t="s">
        <v>98</v>
      </c>
      <c r="C19" s="50" t="s">
        <v>69</v>
      </c>
      <c r="D19" s="50">
        <v>46200</v>
      </c>
      <c r="E19" s="50">
        <f t="shared" si="0"/>
        <v>1540</v>
      </c>
      <c r="F19" s="51">
        <v>1</v>
      </c>
      <c r="G19" s="50">
        <f t="shared" si="1"/>
        <v>1540</v>
      </c>
    </row>
    <row r="20" spans="1:7" ht="15">
      <c r="A20" s="51">
        <v>19</v>
      </c>
      <c r="B20" s="50" t="s">
        <v>116</v>
      </c>
      <c r="C20" s="50" t="s">
        <v>70</v>
      </c>
      <c r="D20" s="50">
        <v>44900</v>
      </c>
      <c r="E20" s="50">
        <f t="shared" si="0"/>
        <v>1497</v>
      </c>
      <c r="F20" s="51">
        <v>1</v>
      </c>
      <c r="G20" s="50">
        <f t="shared" si="1"/>
        <v>1497</v>
      </c>
    </row>
    <row r="21" spans="1:7" ht="15">
      <c r="A21" s="51">
        <v>20</v>
      </c>
      <c r="B21" s="50" t="s">
        <v>99</v>
      </c>
      <c r="C21" s="50" t="s">
        <v>71</v>
      </c>
      <c r="D21" s="50">
        <v>52000</v>
      </c>
      <c r="E21" s="50">
        <f t="shared" si="0"/>
        <v>1733</v>
      </c>
      <c r="F21" s="51">
        <v>1</v>
      </c>
      <c r="G21" s="50">
        <f t="shared" si="1"/>
        <v>1733</v>
      </c>
    </row>
    <row r="22" spans="1:7" ht="15">
      <c r="A22" s="51">
        <v>21</v>
      </c>
      <c r="B22" s="50" t="s">
        <v>113</v>
      </c>
      <c r="C22" s="50" t="s">
        <v>72</v>
      </c>
      <c r="D22" s="50">
        <v>49000</v>
      </c>
      <c r="E22" s="50">
        <f t="shared" si="0"/>
        <v>1633</v>
      </c>
      <c r="F22" s="51">
        <v>1</v>
      </c>
      <c r="G22" s="50">
        <f t="shared" si="1"/>
        <v>1633</v>
      </c>
    </row>
    <row r="23" spans="1:7" ht="15">
      <c r="A23" s="51">
        <v>22</v>
      </c>
      <c r="B23" s="50" t="s">
        <v>100</v>
      </c>
      <c r="C23" s="50" t="s">
        <v>73</v>
      </c>
      <c r="D23" s="50">
        <v>50500</v>
      </c>
      <c r="E23" s="50">
        <f t="shared" si="0"/>
        <v>1683</v>
      </c>
      <c r="F23" s="51">
        <v>1</v>
      </c>
      <c r="G23" s="50">
        <f t="shared" si="1"/>
        <v>1683</v>
      </c>
    </row>
    <row r="24" spans="1:7" ht="15">
      <c r="A24" s="51">
        <v>23</v>
      </c>
      <c r="B24" s="50" t="s">
        <v>101</v>
      </c>
      <c r="C24" s="50" t="s">
        <v>74</v>
      </c>
      <c r="D24" s="50">
        <v>46200</v>
      </c>
      <c r="E24" s="50">
        <f t="shared" si="0"/>
        <v>1540</v>
      </c>
      <c r="F24" s="51">
        <v>1</v>
      </c>
      <c r="G24" s="50">
        <f t="shared" si="1"/>
        <v>1540</v>
      </c>
    </row>
    <row r="25" spans="1:7" ht="15">
      <c r="A25" s="51">
        <v>24</v>
      </c>
      <c r="B25" s="50" t="s">
        <v>77</v>
      </c>
      <c r="C25" s="50" t="s">
        <v>76</v>
      </c>
      <c r="D25" s="50">
        <v>62200</v>
      </c>
      <c r="E25" s="50">
        <f t="shared" si="0"/>
        <v>2073</v>
      </c>
      <c r="F25" s="51">
        <v>1</v>
      </c>
      <c r="G25" s="50">
        <f t="shared" si="1"/>
        <v>2073</v>
      </c>
    </row>
    <row r="26" spans="1:7" ht="15">
      <c r="A26" s="51">
        <v>25</v>
      </c>
      <c r="B26" s="50" t="s">
        <v>78</v>
      </c>
      <c r="C26" s="50" t="s">
        <v>76</v>
      </c>
      <c r="D26" s="50">
        <v>60400</v>
      </c>
      <c r="E26" s="50">
        <f t="shared" si="0"/>
        <v>2013</v>
      </c>
      <c r="F26" s="51">
        <v>1</v>
      </c>
      <c r="G26" s="50">
        <f t="shared" si="1"/>
        <v>2013</v>
      </c>
    </row>
    <row r="27" spans="1:7" ht="15">
      <c r="A27" s="51">
        <v>26</v>
      </c>
      <c r="B27" s="50" t="s">
        <v>117</v>
      </c>
      <c r="C27" s="50" t="s">
        <v>76</v>
      </c>
      <c r="D27" s="50">
        <v>37600</v>
      </c>
      <c r="E27" s="50">
        <f t="shared" si="0"/>
        <v>1253</v>
      </c>
      <c r="F27" s="51">
        <v>1</v>
      </c>
      <c r="G27" s="50">
        <f t="shared" si="1"/>
        <v>1253</v>
      </c>
    </row>
    <row r="28" spans="1:7" ht="15">
      <c r="A28" s="51">
        <v>27</v>
      </c>
      <c r="B28" s="50" t="s">
        <v>118</v>
      </c>
      <c r="C28" s="50" t="s">
        <v>76</v>
      </c>
      <c r="D28" s="50">
        <v>37600</v>
      </c>
      <c r="E28" s="50">
        <f t="shared" si="0"/>
        <v>1253</v>
      </c>
      <c r="F28" s="51">
        <v>1</v>
      </c>
      <c r="G28" s="50">
        <f t="shared" si="1"/>
        <v>1253</v>
      </c>
    </row>
    <row r="29" spans="1:7" ht="15">
      <c r="A29" s="51">
        <v>28</v>
      </c>
      <c r="B29" s="50" t="s">
        <v>119</v>
      </c>
      <c r="C29" s="50" t="s">
        <v>76</v>
      </c>
      <c r="D29" s="50">
        <v>37600</v>
      </c>
      <c r="E29" s="50">
        <f t="shared" si="0"/>
        <v>1253</v>
      </c>
      <c r="F29" s="51">
        <v>1</v>
      </c>
      <c r="G29" s="50">
        <f t="shared" si="1"/>
        <v>1253</v>
      </c>
    </row>
    <row r="30" spans="1:7" ht="15">
      <c r="A30" s="51">
        <v>29</v>
      </c>
      <c r="B30" s="50" t="s">
        <v>124</v>
      </c>
      <c r="C30" s="50" t="s">
        <v>76</v>
      </c>
      <c r="D30" s="50">
        <v>35400</v>
      </c>
      <c r="E30" s="50">
        <f t="shared" si="0"/>
        <v>1180</v>
      </c>
      <c r="F30" s="51">
        <v>1</v>
      </c>
      <c r="G30" s="50">
        <f t="shared" si="1"/>
        <v>1180</v>
      </c>
    </row>
    <row r="31" spans="1:7" ht="15">
      <c r="A31" s="51">
        <v>30</v>
      </c>
      <c r="B31" s="50" t="s">
        <v>81</v>
      </c>
      <c r="C31" s="50" t="s">
        <v>82</v>
      </c>
      <c r="D31" s="50">
        <v>55200</v>
      </c>
      <c r="E31" s="50">
        <f t="shared" si="0"/>
        <v>1840</v>
      </c>
      <c r="F31" s="51">
        <v>1</v>
      </c>
      <c r="G31" s="50">
        <f t="shared" si="1"/>
        <v>1840</v>
      </c>
    </row>
    <row r="32" spans="1:7" ht="15">
      <c r="A32" s="51">
        <v>31</v>
      </c>
      <c r="B32" s="50" t="s">
        <v>94</v>
      </c>
      <c r="C32" s="50" t="s">
        <v>83</v>
      </c>
      <c r="D32" s="50">
        <v>21100</v>
      </c>
      <c r="E32" s="50">
        <f t="shared" si="0"/>
        <v>703</v>
      </c>
      <c r="F32" s="51">
        <v>1</v>
      </c>
      <c r="G32" s="50">
        <f t="shared" si="1"/>
        <v>703</v>
      </c>
    </row>
    <row r="33" spans="1:7" ht="15">
      <c r="A33" s="51">
        <v>32</v>
      </c>
      <c r="B33" s="50" t="s">
        <v>84</v>
      </c>
      <c r="C33" s="50" t="s">
        <v>85</v>
      </c>
      <c r="D33" s="50">
        <v>36400</v>
      </c>
      <c r="E33" s="50">
        <f t="shared" si="0"/>
        <v>1213</v>
      </c>
      <c r="F33" s="51">
        <v>1</v>
      </c>
      <c r="G33" s="50">
        <f t="shared" si="1"/>
        <v>1213</v>
      </c>
    </row>
    <row r="34" spans="1:7" ht="15">
      <c r="A34" s="51">
        <v>33</v>
      </c>
      <c r="B34" s="50" t="s">
        <v>87</v>
      </c>
      <c r="C34" s="50" t="s">
        <v>85</v>
      </c>
      <c r="D34" s="50">
        <v>37500</v>
      </c>
      <c r="E34" s="50">
        <f t="shared" si="0"/>
        <v>1250</v>
      </c>
      <c r="F34" s="51">
        <v>1</v>
      </c>
      <c r="G34" s="50">
        <f t="shared" si="1"/>
        <v>1250</v>
      </c>
    </row>
    <row r="35" spans="1:7" s="46" customFormat="1" ht="15">
      <c r="A35" s="60" t="s">
        <v>129</v>
      </c>
      <c r="B35" s="60"/>
      <c r="C35" s="60"/>
      <c r="D35" s="52">
        <f>SUM(D2:D34)</f>
        <v>1628300</v>
      </c>
      <c r="E35" s="52">
        <f>SUM(E2:E34)</f>
        <v>54275</v>
      </c>
      <c r="F35" s="53">
        <f>SUM(F2:F34)</f>
        <v>34</v>
      </c>
      <c r="G35" s="52">
        <f>SUM(G2:G34)</f>
        <v>56542</v>
      </c>
    </row>
  </sheetData>
  <sheetProtection/>
  <mergeCells count="1"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Principal</cp:lastModifiedBy>
  <cp:lastPrinted>2019-06-25T04:56:01Z</cp:lastPrinted>
  <dcterms:created xsi:type="dcterms:W3CDTF">2018-02-15T11:23:43Z</dcterms:created>
  <dcterms:modified xsi:type="dcterms:W3CDTF">2020-04-30T03:44:36Z</dcterms:modified>
  <cp:category/>
  <cp:version/>
  <cp:contentType/>
  <cp:contentStatus/>
</cp:coreProperties>
</file>